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tabRatio="740" firstSheet="1" activeTab="1"/>
  </bookViews>
  <sheets>
    <sheet name="BExRepositorySheet" sheetId="1" state="veryHidden" r:id="rId1"/>
    <sheet name="SAŽETAK" sheetId="2" r:id="rId2"/>
    <sheet name="Račun prihoda i rashoda- ekonom" sheetId="3" r:id="rId3"/>
    <sheet name="Račun prihoda i rashoda- izvori" sheetId="4" r:id="rId4"/>
    <sheet name="Račun rashoda- funkcijska" sheetId="5" r:id="rId5"/>
    <sheet name="Račun financiranja- ekonom" sheetId="6" r:id="rId6"/>
    <sheet name="Račun financiranja-izvori" sheetId="7" r:id="rId7"/>
    <sheet name="POSEBNI DIO" sheetId="8" r:id="rId8"/>
    <sheet name="BW upit" sheetId="9" state="hidden" r:id="rId9"/>
    <sheet name="Tekst varijable" sheetId="10" state="hidden" r:id="rId10"/>
  </sheets>
  <externalReferences>
    <externalReference r:id="rId13"/>
  </externalReferences>
  <definedNames>
    <definedName name="_xlfn.IFERROR" hidden="1">#NAME?</definedName>
    <definedName name="_xlfn.VALUETOTEXT" hidden="1">#NAME?</definedName>
    <definedName name="BEx768KPSQ72NFZI1DSHLMYOAJB4" hidden="1">'Račun prihoda i rashoda- ekonom'!#REF!</definedName>
    <definedName name="BExF0FDTSLD2H2BL1BV89V91RA11" hidden="1">'Račun prihoda i rashoda- ekonom'!#REF!</definedName>
    <definedName name="BExOMDTNOBL8S0LYL4B82RRMASFU" localSheetId="7" hidden="1">'POSEBNI DIO'!#REF!</definedName>
    <definedName name="BExOMDTNOBL8S0LYL4B82RRMASFU" localSheetId="4" hidden="1">'Račun rashoda- funkcijska'!$A$7:$A$7</definedName>
    <definedName name="BExOMDTNOBL8S0LYL4B82RRMASFU" hidden="1">'Račun prihoda i rashoda- izvori'!$A$20:$A$28</definedName>
    <definedName name="DF_GRID_1">#REF!</definedName>
    <definedName name="DF_GRID_2">'BW upit'!$B$2:$J$315</definedName>
    <definedName name="_xlnm.Print_Area" localSheetId="8">'BW upit'!$A$1:$K$316</definedName>
    <definedName name="_xlnm.Print_Area" localSheetId="7">'POSEBNI DIO'!$A$1:$E$149</definedName>
    <definedName name="_xlnm.Print_Area" localSheetId="2">'Račun prihoda i rashoda- ekonom'!$A$1:$F$28</definedName>
    <definedName name="_xlnm.Print_Area" localSheetId="3">'Račun prihoda i rashoda- izvori'!$A$1:$E$29</definedName>
    <definedName name="_xlnm.Print_Area" localSheetId="4">'Račun rashoda- funkcijska'!$A$1:$E$7</definedName>
    <definedName name="_xlnm.Print_Area" localSheetId="1">'SAŽETAK'!$A$1:$D$30</definedName>
    <definedName name="_xlnm.Print_Titles" localSheetId="3">'Račun prihoda i rashoda- izvori'!$20:$20</definedName>
    <definedName name="_xlnm.Print_Titles" localSheetId="4">'Račun rashoda- funkcijska'!$7:$7</definedName>
    <definedName name="SAPBEXhrIndnt" localSheetId="7" hidden="1">1</definedName>
    <definedName name="SAPBEXhrIndnt" localSheetId="2" hidden="1">1</definedName>
    <definedName name="SAPBEXhrIndnt" localSheetId="3" hidden="1">1</definedName>
    <definedName name="SAPBEXhrIndnt" localSheetId="4" hidden="1">1</definedName>
    <definedName name="SAPBEXhrIndnt" hidden="1">"Wide"</definedName>
    <definedName name="SAPBEXrevision" localSheetId="7" hidden="1">15</definedName>
    <definedName name="SAPBEXrevision" localSheetId="3" hidden="1">15</definedName>
    <definedName name="SAPBEXrevision" localSheetId="4" hidden="1">15</definedName>
    <definedName name="SAPBEXrevision" hidden="1">5</definedName>
    <definedName name="SAPBEXsysID" hidden="1">"DBW"</definedName>
    <definedName name="SAPBEXwbID" localSheetId="7" hidden="1">"6S1XZH3QT7EG9VBTX3DWO5T1R"</definedName>
    <definedName name="SAPBEXwbID" localSheetId="3" hidden="1">"6S1XZH3QT7EG9VBTX3DWO5T1R"</definedName>
    <definedName name="SAPBEXwbID" localSheetId="4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fullCalcOnLoad="1"/>
</workbook>
</file>

<file path=xl/comments8.xml><?xml version="1.0" encoding="utf-8"?>
<comments xmlns="http://schemas.openxmlformats.org/spreadsheetml/2006/main">
  <authors>
    <author>Valentina Vitenberg</author>
  </authors>
  <commentList>
    <comment ref="C59" authorId="0">
      <text>
        <r>
          <rPr>
            <b/>
            <sz val="9"/>
            <rFont val="Tahoma"/>
            <family val="2"/>
          </rPr>
          <t>Donos 352,68, prihod 3.926,32 eura</t>
        </r>
      </text>
    </comment>
  </commentList>
</comments>
</file>

<file path=xl/sharedStrings.xml><?xml version="1.0" encoding="utf-8"?>
<sst xmlns="http://schemas.openxmlformats.org/spreadsheetml/2006/main" count="447" uniqueCount="155">
  <si>
    <t>Table</t>
  </si>
  <si>
    <t>Filter</t>
  </si>
  <si>
    <t>UKUPNI PRIHODI</t>
  </si>
  <si>
    <t>UKUPNI RASHODI</t>
  </si>
  <si>
    <t>VIŠAK / MANJAK + NETO FINANCIRANJE</t>
  </si>
  <si>
    <t>I. OPĆI DIO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</si>
  <si>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</si>
  <si>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</si>
  <si>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</si>
  <si>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</si>
  <si>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</si>
  <si>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</si>
  <si>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</si>
  <si>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</si>
  <si>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</si>
  <si>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</si>
  <si>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</si>
  <si>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</si>
  <si>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</si>
  <si>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</si>
  <si>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</si>
  <si>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</si>
  <si>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</si>
  <si>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</si>
  <si>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</si>
  <si>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</si>
  <si>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Hrvatska zaklada za znanost</t>
  </si>
  <si>
    <t>52209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</si>
  <si>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</si>
  <si>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</si>
  <si>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</si>
  <si>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</si>
  <si>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</si>
  <si>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</si>
  <si>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A. RAČUN PRIHODA I RASHODA</t>
  </si>
  <si>
    <t>51</t>
  </si>
  <si>
    <t>Pomoći EU</t>
  </si>
  <si>
    <t>55</t>
  </si>
  <si>
    <t>Refundacije iz pomoći EU</t>
  </si>
  <si>
    <t>56</t>
  </si>
  <si>
    <t>Fondovi EU</t>
  </si>
  <si>
    <t>58</t>
  </si>
  <si>
    <t>Instrumenti EU nove generacije</t>
  </si>
  <si>
    <t>11</t>
  </si>
  <si>
    <t>Opći prihodi i primici</t>
  </si>
  <si>
    <t>12</t>
  </si>
  <si>
    <t>Sredstva učešća za pomoći</t>
  </si>
  <si>
    <t>3</t>
  </si>
  <si>
    <t>Rashodi poslovanja</t>
  </si>
  <si>
    <t>31</t>
  </si>
  <si>
    <t>Rashodi za zaposlene</t>
  </si>
  <si>
    <t>32</t>
  </si>
  <si>
    <t>Materijalni rashodi</t>
  </si>
  <si>
    <t>43</t>
  </si>
  <si>
    <t>Ostali prihodi za posebne namjene</t>
  </si>
  <si>
    <t>34</t>
  </si>
  <si>
    <t>Financijski rashodi</t>
  </si>
  <si>
    <t>35</t>
  </si>
  <si>
    <t>Subvencije</t>
  </si>
  <si>
    <t>36</t>
  </si>
  <si>
    <t>Pomoći dane u inozemstvo i unutar općeg proračuna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</si>
  <si>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</si>
  <si>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</si>
  <si>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</si>
  <si>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</si>
  <si>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</si>
  <si>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</si>
  <si>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</si>
  <si>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</si>
  <si>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1</t>
  </si>
  <si>
    <t>Prihodi za posebne namjene</t>
  </si>
  <si>
    <t>5</t>
  </si>
  <si>
    <t>Pomoći</t>
  </si>
  <si>
    <t>01</t>
  </si>
  <si>
    <t>Opće javne usluge</t>
  </si>
  <si>
    <t>015</t>
  </si>
  <si>
    <t>Istraživanje i razvoj: Opće javne usluge</t>
  </si>
  <si>
    <t>B. RAČUN FINANCIRANJA</t>
  </si>
  <si>
    <t>Primici od financijske imovine i zaduživanja</t>
  </si>
  <si>
    <t>Izdaci za financijsku imovinu i otplate zajmova</t>
  </si>
  <si>
    <t>II. POSEBNI DIO</t>
  </si>
  <si>
    <t>ZNANOST I TEHNOLOŠKI RAZVOJ</t>
  </si>
  <si>
    <t>3801</t>
  </si>
  <si>
    <t>ULAGANJE U ZNANSTVENO ISTRAŽIVAČKU DJELATNOST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</si>
  <si>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</si>
  <si>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</si>
  <si>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</si>
  <si>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</si>
  <si>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</si>
  <si>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</si>
  <si>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</si>
  <si>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</si>
  <si>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</si>
  <si>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</si>
  <si>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581</t>
  </si>
  <si>
    <t>Mehanizam za oporavak i otpornost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</si>
  <si>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</si>
  <si>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</si>
  <si>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</si>
  <si>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</si>
  <si>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</si>
  <si>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</si>
  <si>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</si>
  <si>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</si>
  <si>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</si>
  <si>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</si>
  <si>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</si>
  <si>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</si>
  <si>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</si>
  <si>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</si>
  <si>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</si>
  <si>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OP UČINKOVITI LJUDSKI POTENCIJALI 2014.-2020., PRIORITET 3</t>
  </si>
  <si>
    <t>561</t>
  </si>
  <si>
    <t>Europski socijalni fond (ESF)</t>
  </si>
  <si>
    <t>Prihodi poslovanja</t>
  </si>
  <si>
    <t>Pomoći iz inozemstva (darovnice) i od subjekata unutar općeg proračuna</t>
  </si>
  <si>
    <t>Prihodi iz proračuna</t>
  </si>
  <si>
    <t>Upravitelj Zaklade</t>
  </si>
  <si>
    <t>prof. dr. sc. Ozren Polašek</t>
  </si>
  <si>
    <t>Prihodi od imovine</t>
  </si>
  <si>
    <t>52</t>
  </si>
  <si>
    <t>Ostale pomoći i darovnice</t>
  </si>
  <si>
    <t>RAZLIKA PRIMITAKA I IZDATAKA</t>
  </si>
  <si>
    <t>BROJČANA OZNAKA I NAZIV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</si>
  <si>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</si>
  <si>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</si>
  <si>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</si>
  <si>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</si>
  <si>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</si>
  <si>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</si>
  <si>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 xml:space="preserve">Rashodi poslovanja        </t>
  </si>
  <si>
    <t xml:space="preserve">    Rashodi za zaposlene    </t>
  </si>
  <si>
    <t xml:space="preserve">    Materijalni rashodi    </t>
  </si>
  <si>
    <t xml:space="preserve">    Financijski rashodi    </t>
  </si>
  <si>
    <t xml:space="preserve">    Subvencije    </t>
  </si>
  <si>
    <t xml:space="preserve">    Pomoći dane u inozemstvo i unutar općeg proračuna    </t>
  </si>
  <si>
    <t xml:space="preserve">    Ostali rashodi    </t>
  </si>
  <si>
    <t xml:space="preserve">Rashodi za nabavu nefinancijske imovine        </t>
  </si>
  <si>
    <t>A1. PRIHODI I RASHODI PREMA EKONOMSKOJ KLASIFIKACIJI</t>
  </si>
  <si>
    <t>A2. PRIHODI I  RASHODI PREMA IZVORIMA FINANCIRANJA</t>
  </si>
  <si>
    <t>UKUPNO RASHODI</t>
  </si>
  <si>
    <t>A3. RASHODI PREMA FUNKCIJSKOJ KLASIFIKACIJI</t>
  </si>
  <si>
    <t>B1. RAČUN FINANCIRANJA PREMA EKONOMSKOJ KLASIFIKACIJI</t>
  </si>
  <si>
    <t>B2. RAČUN FINANCIRANJA PREMA IZVORIMA FINANCIRANJA</t>
  </si>
  <si>
    <t>UKUPNO PRIMICI</t>
  </si>
  <si>
    <t>1 Opći prihodi i primici</t>
  </si>
  <si>
    <t>11 Opći prihodi i primici</t>
  </si>
  <si>
    <t>A578071</t>
  </si>
  <si>
    <t>OBZOR ERA-NET QUANTERA</t>
  </si>
  <si>
    <t>HRVATSKA ZAKLADA ZA ZNANOST</t>
  </si>
  <si>
    <t xml:space="preserve">       12</t>
  </si>
  <si>
    <t>Tekući plan</t>
  </si>
  <si>
    <t>Povećanje/ smanjenje</t>
  </si>
  <si>
    <t>Novi plan</t>
  </si>
  <si>
    <t xml:space="preserve">PRERASPODJELA FINANCIJSKOG PLANA ZA 2024. GODINU   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</si>
</sst>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&quot;Yes&quot;;&quot;Yes&quot;;&quot;No&quot;"/>
    <numFmt numFmtId="186" formatCode="&quot;On&quot;;&quot;On&quot;;&quot;Off&quot;"/>
    <numFmt numFmtId="187" formatCode="[$€-2]\ #,##0.00_);[Red]\([$€-2]\ #,##0.00\)"/>
  </numFmts>
  <fonts count="63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ahoma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7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23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33" fillId="45" borderId="7" applyNumberFormat="0" applyProtection="0">
      <alignment vertical="center"/>
    </xf>
    <xf numFmtId="4" fontId="37" fillId="46" borderId="8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4" fontId="37" fillId="46" borderId="8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24" fillId="48" borderId="7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9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1" applyNumberFormat="0" applyProtection="0">
      <alignment horizontal="right" vertical="center"/>
    </xf>
    <xf numFmtId="4" fontId="0" fillId="57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0" fillId="49" borderId="1" applyNumberFormat="0" applyProtection="0">
      <alignment horizontal="right" vertical="center"/>
    </xf>
    <xf numFmtId="0" fontId="38" fillId="48" borderId="7" applyNumberFormat="0" applyProtection="0">
      <alignment horizontal="center" vertical="center"/>
    </xf>
    <xf numFmtId="4" fontId="37" fillId="49" borderId="8" applyNumberFormat="0" applyProtection="0">
      <alignment horizontal="center" vertical="top"/>
    </xf>
    <xf numFmtId="4" fontId="0" fillId="61" borderId="9" applyNumberFormat="0" applyProtection="0">
      <alignment horizontal="left" vertical="center" indent="1"/>
    </xf>
    <xf numFmtId="4" fontId="0" fillId="61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60" borderId="8" applyNumberFormat="0" applyProtection="0">
      <alignment horizontal="left" vertical="center" indent="1"/>
    </xf>
    <xf numFmtId="0" fontId="0" fillId="60" borderId="8" applyNumberFormat="0" applyProtection="0">
      <alignment horizontal="left" vertical="top" indent="1"/>
    </xf>
    <xf numFmtId="0" fontId="0" fillId="63" borderId="1" applyNumberFormat="0" applyProtection="0">
      <alignment horizontal="left" vertical="center" indent="1"/>
    </xf>
    <xf numFmtId="0" fontId="0" fillId="63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9" borderId="8" applyNumberFormat="0" applyProtection="0">
      <alignment horizontal="left" vertical="center" indent="1"/>
    </xf>
    <xf numFmtId="0" fontId="0" fillId="49" borderId="8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8" borderId="8" applyNumberFormat="0" applyProtection="0">
      <alignment horizontal="left" vertical="center" indent="1"/>
    </xf>
    <xf numFmtId="0" fontId="0" fillId="48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0" fillId="61" borderId="8" applyNumberFormat="0" applyProtection="0">
      <alignment horizontal="left" vertical="top" indent="1"/>
    </xf>
    <xf numFmtId="0" fontId="0" fillId="64" borderId="10" applyNumberFormat="0">
      <alignment/>
      <protection locked="0"/>
    </xf>
    <xf numFmtId="0" fontId="4" fillId="60" borderId="11" applyBorder="0">
      <alignment/>
      <protection/>
    </xf>
    <xf numFmtId="4" fontId="5" fillId="46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6" borderId="13" applyNumberFormat="0" applyProtection="0">
      <alignment vertical="center"/>
    </xf>
    <xf numFmtId="4" fontId="5" fillId="62" borderId="8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39" fillId="0" borderId="7" applyNumberFormat="0" applyProtection="0">
      <alignment horizontal="right" vertical="center"/>
    </xf>
    <xf numFmtId="4" fontId="33" fillId="61" borderId="8" applyNumberFormat="0" applyProtection="0">
      <alignment horizontal="right" vertical="center"/>
    </xf>
    <xf numFmtId="4" fontId="23" fillId="64" borderId="1" applyNumberFormat="0" applyProtection="0">
      <alignment horizontal="right" vertical="center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34" fillId="65" borderId="7" applyNumberFormat="0" applyProtection="0">
      <alignment horizontal="left" vertical="center" indent="1"/>
    </xf>
    <xf numFmtId="4" fontId="33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top" indent="1"/>
    </xf>
    <xf numFmtId="4" fontId="7" fillId="66" borderId="9" applyNumberFormat="0" applyProtection="0">
      <alignment horizontal="left" vertical="center" indent="1"/>
    </xf>
    <xf numFmtId="4" fontId="7" fillId="66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7" borderId="13">
      <alignment/>
      <protection/>
    </xf>
    <xf numFmtId="4" fontId="8" fillId="64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02">
    <xf numFmtId="0" fontId="0" fillId="2" borderId="0" xfId="0" applyAlignment="1">
      <alignment/>
    </xf>
    <xf numFmtId="0" fontId="24" fillId="68" borderId="0" xfId="0" applyFont="1" applyFill="1" applyAlignment="1">
      <alignment/>
    </xf>
    <xf numFmtId="0" fontId="0" fillId="2" borderId="0" xfId="0" applyFont="1" applyAlignment="1">
      <alignment/>
    </xf>
    <xf numFmtId="0" fontId="0" fillId="64" borderId="15" xfId="0" applyFill="1" applyBorder="1" applyAlignment="1">
      <alignment/>
    </xf>
    <xf numFmtId="3" fontId="0" fillId="0" borderId="1" xfId="210" applyNumberFormat="1">
      <alignment horizontal="right" vertical="center"/>
    </xf>
    <xf numFmtId="0" fontId="0" fillId="62" borderId="1" xfId="182" applyAlignment="1" quotePrefix="1">
      <alignment horizontal="left" vertical="center" indent="2"/>
    </xf>
    <xf numFmtId="0" fontId="0" fillId="2" borderId="0" xfId="0" applyAlignment="1" quotePrefix="1">
      <alignment/>
    </xf>
    <xf numFmtId="0" fontId="0" fillId="60" borderId="8" xfId="186" applyAlignment="1" quotePrefix="1">
      <alignment horizontal="left" vertical="top" wrapText="1" indent="1"/>
    </xf>
    <xf numFmtId="4" fontId="0" fillId="2" borderId="0" xfId="0" applyNumberFormat="1" applyAlignment="1">
      <alignment/>
    </xf>
    <xf numFmtId="174" fontId="0" fillId="0" borderId="1" xfId="210" applyNumberFormat="1">
      <alignment horizontal="right" vertical="center"/>
    </xf>
    <xf numFmtId="0" fontId="0" fillId="47" borderId="1" xfId="156" applyNumberFormat="1" quotePrefix="1">
      <alignment horizontal="left" vertical="center" indent="1"/>
    </xf>
    <xf numFmtId="0" fontId="0" fillId="49" borderId="1" xfId="175" applyNumberFormat="1" quotePrefix="1">
      <alignment horizontal="right" vertical="center"/>
    </xf>
    <xf numFmtId="0" fontId="0" fillId="69" borderId="0" xfId="0" applyFill="1" applyAlignment="1">
      <alignment/>
    </xf>
    <xf numFmtId="0" fontId="46" fillId="69" borderId="0" xfId="0" applyNumberFormat="1" applyFont="1" applyFill="1" applyBorder="1" applyAlignment="1" applyProtection="1">
      <alignment horizontal="center" vertical="center" wrapText="1"/>
      <protection/>
    </xf>
    <xf numFmtId="0" fontId="1" fillId="69" borderId="0" xfId="130" applyFill="1">
      <alignment/>
      <protection/>
    </xf>
    <xf numFmtId="49" fontId="34" fillId="69" borderId="0" xfId="135" applyNumberFormat="1" applyFont="1" applyFill="1">
      <alignment/>
      <protection/>
    </xf>
    <xf numFmtId="0" fontId="34" fillId="69" borderId="0" xfId="135" applyFont="1" applyFill="1" applyAlignment="1">
      <alignment wrapText="1"/>
      <protection/>
    </xf>
    <xf numFmtId="3" fontId="34" fillId="69" borderId="0" xfId="135" applyNumberFormat="1" applyFont="1" applyFill="1">
      <alignment/>
      <protection/>
    </xf>
    <xf numFmtId="3" fontId="27" fillId="69" borderId="0" xfId="135" applyNumberFormat="1" applyFont="1" applyFill="1">
      <alignment/>
      <protection/>
    </xf>
    <xf numFmtId="3" fontId="1" fillId="69" borderId="0" xfId="130" applyNumberFormat="1" applyFill="1">
      <alignment/>
      <protection/>
    </xf>
    <xf numFmtId="0" fontId="1" fillId="69" borderId="0" xfId="130" applyFill="1" applyBorder="1">
      <alignment/>
      <protection/>
    </xf>
    <xf numFmtId="0" fontId="26" fillId="69" borderId="0" xfId="130" applyFont="1" applyFill="1" applyBorder="1">
      <alignment/>
      <protection/>
    </xf>
    <xf numFmtId="0" fontId="43" fillId="69" borderId="0" xfId="130" applyFont="1" applyFill="1" applyBorder="1">
      <alignment/>
      <protection/>
    </xf>
    <xf numFmtId="0" fontId="27" fillId="69" borderId="0" xfId="130" applyFont="1" applyFill="1" applyBorder="1">
      <alignment/>
      <protection/>
    </xf>
    <xf numFmtId="49" fontId="1" fillId="69" borderId="0" xfId="130" applyNumberFormat="1" applyFill="1">
      <alignment/>
      <protection/>
    </xf>
    <xf numFmtId="3" fontId="26" fillId="69" borderId="0" xfId="130" applyNumberFormat="1" applyFont="1" applyFill="1">
      <alignment/>
      <protection/>
    </xf>
    <xf numFmtId="0" fontId="26" fillId="69" borderId="0" xfId="130" applyFont="1" applyFill="1">
      <alignment/>
      <protection/>
    </xf>
    <xf numFmtId="3" fontId="43" fillId="69" borderId="0" xfId="130" applyNumberFormat="1" applyFont="1" applyFill="1">
      <alignment/>
      <protection/>
    </xf>
    <xf numFmtId="0" fontId="43" fillId="69" borderId="0" xfId="130" applyFont="1" applyFill="1">
      <alignment/>
      <protection/>
    </xf>
    <xf numFmtId="0" fontId="24" fillId="69" borderId="0" xfId="130" applyFont="1" applyFill="1">
      <alignment/>
      <protection/>
    </xf>
    <xf numFmtId="0" fontId="1" fillId="69" borderId="0" xfId="130" applyFont="1" applyFill="1">
      <alignment/>
      <protection/>
    </xf>
    <xf numFmtId="3" fontId="27" fillId="69" borderId="0" xfId="130" applyNumberFormat="1" applyFont="1" applyFill="1">
      <alignment/>
      <protection/>
    </xf>
    <xf numFmtId="0" fontId="27" fillId="69" borderId="0" xfId="130" applyFont="1" applyFill="1">
      <alignment/>
      <protection/>
    </xf>
    <xf numFmtId="0" fontId="27" fillId="69" borderId="0" xfId="135" applyFont="1" applyFill="1">
      <alignment/>
      <protection/>
    </xf>
    <xf numFmtId="0" fontId="27" fillId="69" borderId="0" xfId="135" applyFont="1" applyFill="1" applyAlignment="1">
      <alignment wrapText="1"/>
      <protection/>
    </xf>
    <xf numFmtId="4" fontId="27" fillId="69" borderId="0" xfId="135" applyNumberFormat="1" applyFont="1" applyFill="1">
      <alignment/>
      <protection/>
    </xf>
    <xf numFmtId="0" fontId="26" fillId="69" borderId="0" xfId="130" applyFont="1" applyFill="1">
      <alignment/>
      <protection/>
    </xf>
    <xf numFmtId="3" fontId="42" fillId="69" borderId="0" xfId="130" applyNumberFormat="1" applyFont="1" applyFill="1">
      <alignment/>
      <protection/>
    </xf>
    <xf numFmtId="0" fontId="42" fillId="69" borderId="0" xfId="130" applyFont="1" applyFill="1">
      <alignment/>
      <protection/>
    </xf>
    <xf numFmtId="0" fontId="42" fillId="69" borderId="0" xfId="130" applyFont="1" applyFill="1">
      <alignment/>
      <protection/>
    </xf>
    <xf numFmtId="4" fontId="27" fillId="69" borderId="0" xfId="130" applyNumberFormat="1" applyFont="1" applyFill="1">
      <alignment/>
      <protection/>
    </xf>
    <xf numFmtId="0" fontId="34" fillId="69" borderId="0" xfId="130" applyFont="1" applyFill="1">
      <alignment/>
      <protection/>
    </xf>
    <xf numFmtId="0" fontId="28" fillId="69" borderId="0" xfId="142" applyFont="1" applyFill="1" applyAlignment="1">
      <alignment horizontal="left" vertical="center"/>
      <protection/>
    </xf>
    <xf numFmtId="0" fontId="30" fillId="69" borderId="0" xfId="142" applyFont="1" applyFill="1" applyAlignment="1">
      <alignment/>
      <protection/>
    </xf>
    <xf numFmtId="0" fontId="34" fillId="69" borderId="0" xfId="130" applyFont="1" applyFill="1" applyAlignment="1">
      <alignment/>
      <protection/>
    </xf>
    <xf numFmtId="0" fontId="34" fillId="69" borderId="0" xfId="130" applyFont="1" applyFill="1" applyProtection="1">
      <alignment/>
      <protection locked="0"/>
    </xf>
    <xf numFmtId="0" fontId="34" fillId="69" borderId="0" xfId="130" applyFont="1" applyFill="1" applyProtection="1" quotePrefix="1">
      <alignment/>
      <protection locked="0"/>
    </xf>
    <xf numFmtId="0" fontId="34" fillId="69" borderId="0" xfId="130" applyFont="1" applyFill="1" applyAlignment="1">
      <alignment horizontal="center" vertical="center"/>
      <protection/>
    </xf>
    <xf numFmtId="0" fontId="32" fillId="69" borderId="0" xfId="130" applyFont="1" applyFill="1" applyAlignment="1">
      <alignment horizontal="center" vertical="center"/>
      <protection/>
    </xf>
    <xf numFmtId="0" fontId="34" fillId="69" borderId="0" xfId="130" applyFont="1" applyFill="1" applyBorder="1">
      <alignment/>
      <protection/>
    </xf>
    <xf numFmtId="0" fontId="24" fillId="69" borderId="0" xfId="130" applyFont="1" applyFill="1" applyBorder="1">
      <alignment/>
      <protection/>
    </xf>
    <xf numFmtId="0" fontId="36" fillId="69" borderId="0" xfId="130" applyFont="1" applyFill="1" applyBorder="1">
      <alignment/>
      <protection/>
    </xf>
    <xf numFmtId="0" fontId="34" fillId="69" borderId="0" xfId="0" applyFont="1" applyFill="1" applyAlignment="1">
      <alignment/>
    </xf>
    <xf numFmtId="3" fontId="34" fillId="69" borderId="0" xfId="0" applyNumberFormat="1" applyFont="1" applyFill="1" applyAlignment="1" applyProtection="1" quotePrefix="1">
      <alignment/>
      <protection locked="0"/>
    </xf>
    <xf numFmtId="0" fontId="27" fillId="69" borderId="0" xfId="128" applyFont="1" applyFill="1" applyAlignment="1">
      <alignment vertical="center"/>
      <protection/>
    </xf>
    <xf numFmtId="0" fontId="30" fillId="69" borderId="0" xfId="128" applyFont="1" applyFill="1" applyAlignment="1">
      <alignment horizontal="left" vertical="center"/>
      <protection/>
    </xf>
    <xf numFmtId="3" fontId="30" fillId="69" borderId="0" xfId="128" applyNumberFormat="1" applyFont="1" applyFill="1" applyAlignment="1">
      <alignment horizontal="left" vertical="center"/>
      <protection/>
    </xf>
    <xf numFmtId="0" fontId="30" fillId="69" borderId="0" xfId="128" applyFont="1" applyFill="1" applyAlignment="1">
      <alignment vertical="center"/>
      <protection/>
    </xf>
    <xf numFmtId="0" fontId="29" fillId="69" borderId="0" xfId="128" applyFont="1" applyFill="1" applyAlignment="1">
      <alignment vertical="center"/>
      <protection/>
    </xf>
    <xf numFmtId="3" fontId="27" fillId="69" borderId="0" xfId="128" applyNumberFormat="1" applyFont="1" applyFill="1" applyAlignment="1">
      <alignment vertical="center"/>
      <protection/>
    </xf>
    <xf numFmtId="3" fontId="28" fillId="69" borderId="0" xfId="128" applyNumberFormat="1" applyFont="1" applyFill="1" applyAlignment="1">
      <alignment horizontal="center" vertical="center"/>
      <protection/>
    </xf>
    <xf numFmtId="0" fontId="31" fillId="69" borderId="0" xfId="128" applyFont="1" applyFill="1" applyAlignment="1">
      <alignment vertical="center"/>
      <protection/>
    </xf>
    <xf numFmtId="0" fontId="27" fillId="69" borderId="0" xfId="128" applyFont="1" applyFill="1" applyAlignment="1">
      <alignment horizontal="justify" vertical="center"/>
      <protection/>
    </xf>
    <xf numFmtId="3" fontId="27" fillId="69" borderId="0" xfId="128" applyNumberFormat="1" applyFont="1" applyFill="1" applyAlignment="1">
      <alignment horizontal="justify" vertical="center"/>
      <protection/>
    </xf>
    <xf numFmtId="0" fontId="27" fillId="69" borderId="13" xfId="128" applyFont="1" applyFill="1" applyBorder="1" applyAlignment="1">
      <alignment horizontal="center" vertical="center"/>
      <protection/>
    </xf>
    <xf numFmtId="3" fontId="27" fillId="69" borderId="13" xfId="128" applyNumberFormat="1" applyFont="1" applyFill="1" applyBorder="1" applyAlignment="1">
      <alignment horizontal="center" vertical="center"/>
      <protection/>
    </xf>
    <xf numFmtId="0" fontId="32" fillId="69" borderId="0" xfId="128" applyFont="1" applyFill="1" applyAlignment="1">
      <alignment horizontal="center" vertical="center"/>
      <protection/>
    </xf>
    <xf numFmtId="0" fontId="26" fillId="69" borderId="13" xfId="128" applyFont="1" applyFill="1" applyBorder="1" applyAlignment="1">
      <alignment horizontal="left" vertical="center" wrapText="1"/>
      <protection/>
    </xf>
    <xf numFmtId="0" fontId="26" fillId="69" borderId="0" xfId="128" applyFont="1" applyFill="1" applyAlignment="1">
      <alignment vertical="center"/>
      <protection/>
    </xf>
    <xf numFmtId="4" fontId="26" fillId="69" borderId="0" xfId="128" applyNumberFormat="1" applyFont="1" applyFill="1" applyAlignment="1">
      <alignment horizontal="left" vertical="center"/>
      <protection/>
    </xf>
    <xf numFmtId="0" fontId="34" fillId="69" borderId="0" xfId="128" applyFont="1" applyFill="1" applyAlignment="1">
      <alignment vertical="center"/>
      <protection/>
    </xf>
    <xf numFmtId="0" fontId="32" fillId="69" borderId="0" xfId="128" applyFont="1" applyFill="1" applyAlignment="1">
      <alignment vertical="center"/>
      <protection/>
    </xf>
    <xf numFmtId="3" fontId="48" fillId="69" borderId="13" xfId="127" applyNumberFormat="1" applyFont="1" applyFill="1" applyBorder="1" applyAlignment="1">
      <alignment horizontal="right" vertical="center"/>
      <protection/>
    </xf>
    <xf numFmtId="180" fontId="26" fillId="69" borderId="0" xfId="128" applyNumberFormat="1" applyFont="1" applyFill="1" applyAlignment="1">
      <alignment horizontal="center" vertical="center"/>
      <protection/>
    </xf>
    <xf numFmtId="180" fontId="27" fillId="69" borderId="0" xfId="128" applyNumberFormat="1" applyFont="1" applyFill="1" applyAlignment="1">
      <alignment vertical="center"/>
      <protection/>
    </xf>
    <xf numFmtId="3" fontId="34" fillId="69" borderId="0" xfId="128" applyNumberFormat="1" applyFont="1" applyFill="1" applyAlignment="1">
      <alignment vertical="center"/>
      <protection/>
    </xf>
    <xf numFmtId="3" fontId="35" fillId="70" borderId="16" xfId="130" applyNumberFormat="1" applyFont="1" applyFill="1" applyBorder="1" applyAlignment="1">
      <alignment horizontal="center" vertical="center"/>
      <protection/>
    </xf>
    <xf numFmtId="3" fontId="35" fillId="70" borderId="12" xfId="130" applyNumberFormat="1" applyFont="1" applyFill="1" applyBorder="1" applyAlignment="1">
      <alignment horizontal="center" vertical="center"/>
      <protection/>
    </xf>
    <xf numFmtId="3" fontId="35" fillId="70" borderId="16" xfId="0" applyNumberFormat="1" applyFont="1" applyFill="1" applyBorder="1" applyAlignment="1">
      <alignment horizontal="center" vertical="center"/>
    </xf>
    <xf numFmtId="3" fontId="35" fillId="70" borderId="12" xfId="0" applyNumberFormat="1" applyFont="1" applyFill="1" applyBorder="1" applyAlignment="1">
      <alignment horizontal="center" vertical="center"/>
    </xf>
    <xf numFmtId="3" fontId="26" fillId="70" borderId="16" xfId="131" applyNumberFormat="1" applyFont="1" applyFill="1" applyBorder="1" applyAlignment="1">
      <alignment horizontal="center" vertical="center" wrapText="1"/>
      <protection/>
    </xf>
    <xf numFmtId="3" fontId="40" fillId="69" borderId="17" xfId="150" applyNumberFormat="1" applyFont="1" applyFill="1" applyBorder="1">
      <alignment vertical="center"/>
    </xf>
    <xf numFmtId="0" fontId="24" fillId="69" borderId="18" xfId="185" applyFill="1" applyBorder="1" quotePrefix="1">
      <alignment horizontal="left" vertical="center" indent="1"/>
    </xf>
    <xf numFmtId="0" fontId="26" fillId="69" borderId="19" xfId="190" applyFont="1" applyFill="1" applyBorder="1" applyAlignment="1" quotePrefix="1">
      <alignment horizontal="left" vertical="center" indent="3"/>
    </xf>
    <xf numFmtId="0" fontId="43" fillId="69" borderId="20" xfId="195" applyFont="1" applyFill="1" applyBorder="1" applyAlignment="1" quotePrefix="1">
      <alignment horizontal="left" vertical="center" indent="4"/>
    </xf>
    <xf numFmtId="0" fontId="26" fillId="69" borderId="19" xfId="195" applyFont="1" applyFill="1" applyBorder="1" applyAlignment="1" quotePrefix="1">
      <alignment horizontal="left" vertical="center" indent="4"/>
    </xf>
    <xf numFmtId="0" fontId="26" fillId="69" borderId="19" xfId="199" applyFont="1" applyFill="1" applyBorder="1" applyAlignment="1" quotePrefix="1">
      <alignment horizontal="left" vertical="center" indent="5"/>
    </xf>
    <xf numFmtId="0" fontId="43" fillId="69" borderId="19" xfId="199" applyFont="1" applyFill="1" applyBorder="1" applyAlignment="1" quotePrefix="1">
      <alignment horizontal="left" vertical="center" indent="6"/>
    </xf>
    <xf numFmtId="3" fontId="44" fillId="69" borderId="17" xfId="150" applyNumberFormat="1" applyFont="1" applyFill="1" applyBorder="1">
      <alignment vertical="center"/>
    </xf>
    <xf numFmtId="0" fontId="27" fillId="69" borderId="19" xfId="199" applyFont="1" applyFill="1" applyBorder="1" applyAlignment="1" quotePrefix="1">
      <alignment horizontal="left" vertical="center" indent="7"/>
    </xf>
    <xf numFmtId="3" fontId="47" fillId="69" borderId="17" xfId="150" applyNumberFormat="1" applyFont="1" applyFill="1" applyBorder="1">
      <alignment vertical="center"/>
    </xf>
    <xf numFmtId="0" fontId="27" fillId="69" borderId="19" xfId="199" applyFont="1" applyFill="1" applyBorder="1" applyAlignment="1" quotePrefix="1">
      <alignment horizontal="left" vertical="center" indent="8"/>
    </xf>
    <xf numFmtId="3" fontId="47" fillId="69" borderId="17" xfId="212" applyNumberFormat="1" applyFont="1" applyFill="1" applyBorder="1">
      <alignment horizontal="right" vertical="center"/>
    </xf>
    <xf numFmtId="49" fontId="27" fillId="69" borderId="19" xfId="199" applyNumberFormat="1" applyFont="1" applyFill="1" applyBorder="1" applyAlignment="1" quotePrefix="1">
      <alignment horizontal="left" vertical="center" indent="8"/>
    </xf>
    <xf numFmtId="49" fontId="27" fillId="69" borderId="19" xfId="199" applyNumberFormat="1" applyFont="1" applyFill="1" applyBorder="1" applyAlignment="1" quotePrefix="1">
      <alignment horizontal="left" vertical="center" indent="7"/>
    </xf>
    <xf numFmtId="49" fontId="43" fillId="69" borderId="19" xfId="199" applyNumberFormat="1" applyFont="1" applyFill="1" applyBorder="1" applyAlignment="1" quotePrefix="1">
      <alignment horizontal="left" vertical="center" indent="6"/>
    </xf>
    <xf numFmtId="3" fontId="44" fillId="69" borderId="17" xfId="150" applyNumberFormat="1" applyFont="1" applyFill="1" applyBorder="1" applyAlignment="1" quotePrefix="1">
      <alignment horizontal="right" vertical="center"/>
    </xf>
    <xf numFmtId="3" fontId="47" fillId="69" borderId="17" xfId="150" applyNumberFormat="1" applyFont="1" applyFill="1" applyBorder="1" applyAlignment="1" quotePrefix="1">
      <alignment horizontal="right" vertical="center"/>
    </xf>
    <xf numFmtId="49" fontId="26" fillId="69" borderId="19" xfId="199" applyNumberFormat="1" applyFont="1" applyFill="1" applyBorder="1" applyAlignment="1" quotePrefix="1">
      <alignment horizontal="left" vertical="center" indent="5"/>
    </xf>
    <xf numFmtId="3" fontId="40" fillId="69" borderId="17" xfId="150" applyNumberFormat="1" applyFont="1" applyFill="1" applyBorder="1" applyAlignment="1" quotePrefix="1">
      <alignment horizontal="right" vertical="center"/>
    </xf>
    <xf numFmtId="49" fontId="27" fillId="69" borderId="20" xfId="199" applyNumberFormat="1" applyFont="1" applyFill="1" applyBorder="1" applyAlignment="1" quotePrefix="1">
      <alignment horizontal="left" vertical="center" indent="8"/>
    </xf>
    <xf numFmtId="3" fontId="47" fillId="69" borderId="17" xfId="150" applyNumberFormat="1" applyFont="1" applyFill="1" applyBorder="1">
      <alignment vertical="center"/>
    </xf>
    <xf numFmtId="3" fontId="44" fillId="69" borderId="17" xfId="150" applyNumberFormat="1" applyFont="1" applyFill="1" applyBorder="1">
      <alignment vertical="center"/>
    </xf>
    <xf numFmtId="3" fontId="47" fillId="69" borderId="21" xfId="212" applyNumberFormat="1" applyFont="1" applyFill="1" applyBorder="1">
      <alignment horizontal="right" vertical="center"/>
    </xf>
    <xf numFmtId="3" fontId="47" fillId="69" borderId="21" xfId="150" applyNumberFormat="1" applyFont="1" applyFill="1" applyBorder="1" applyAlignment="1" quotePrefix="1">
      <alignment horizontal="right" vertical="center"/>
    </xf>
    <xf numFmtId="3" fontId="47" fillId="69" borderId="21" xfId="212" applyNumberFormat="1" applyFont="1" applyFill="1" applyBorder="1" quotePrefix="1">
      <alignment horizontal="right" vertical="center"/>
    </xf>
    <xf numFmtId="3" fontId="47" fillId="69" borderId="21" xfId="212" applyNumberFormat="1" applyFont="1" applyFill="1" applyBorder="1" applyAlignment="1">
      <alignment horizontal="right" vertical="center"/>
    </xf>
    <xf numFmtId="3" fontId="47" fillId="69" borderId="22" xfId="212" applyNumberFormat="1" applyFont="1" applyFill="1" applyBorder="1" applyAlignment="1" quotePrefix="1">
      <alignment horizontal="right" vertical="center"/>
    </xf>
    <xf numFmtId="3" fontId="47" fillId="69" borderId="23" xfId="150" applyNumberFormat="1" applyFont="1" applyFill="1" applyBorder="1">
      <alignment vertical="center"/>
    </xf>
    <xf numFmtId="3" fontId="27" fillId="69" borderId="24" xfId="212" applyNumberFormat="1" applyFont="1" applyFill="1" applyBorder="1">
      <alignment horizontal="right" vertical="center"/>
    </xf>
    <xf numFmtId="3" fontId="27" fillId="69" borderId="21" xfId="212" applyNumberFormat="1" applyFont="1" applyFill="1" applyBorder="1">
      <alignment horizontal="right" vertical="center"/>
    </xf>
    <xf numFmtId="3" fontId="27" fillId="69" borderId="24" xfId="150" applyNumberFormat="1" applyFont="1" applyFill="1" applyBorder="1">
      <alignment vertical="center"/>
    </xf>
    <xf numFmtId="3" fontId="27" fillId="69" borderId="25" xfId="150" applyNumberFormat="1" applyFont="1" applyFill="1" applyBorder="1">
      <alignment vertical="center"/>
    </xf>
    <xf numFmtId="3" fontId="26" fillId="69" borderId="13" xfId="127" applyNumberFormat="1" applyFont="1" applyFill="1" applyBorder="1" applyAlignment="1">
      <alignment horizontal="right" vertical="center"/>
      <protection/>
    </xf>
    <xf numFmtId="0" fontId="34" fillId="69" borderId="0" xfId="130" applyFont="1" applyFill="1">
      <alignment/>
      <protection/>
    </xf>
    <xf numFmtId="0" fontId="45" fillId="69" borderId="0" xfId="0" applyNumberFormat="1" applyFont="1" applyFill="1" applyBorder="1" applyAlignment="1" applyProtection="1">
      <alignment horizontal="center" vertical="center" wrapText="1"/>
      <protection/>
    </xf>
    <xf numFmtId="3" fontId="26" fillId="69" borderId="26" xfId="127" applyNumberFormat="1" applyFont="1" applyFill="1" applyBorder="1" applyAlignment="1">
      <alignment horizontal="right" vertical="center"/>
      <protection/>
    </xf>
    <xf numFmtId="0" fontId="26" fillId="70" borderId="13" xfId="128" applyFont="1" applyFill="1" applyBorder="1" applyAlignment="1">
      <alignment horizontal="left" vertical="center" wrapText="1"/>
      <protection/>
    </xf>
    <xf numFmtId="3" fontId="48" fillId="70" borderId="13" xfId="127" applyNumberFormat="1" applyFont="1" applyFill="1" applyBorder="1" applyAlignment="1">
      <alignment horizontal="right" vertical="center"/>
      <protection/>
    </xf>
    <xf numFmtId="3" fontId="26" fillId="70" borderId="13" xfId="127" applyNumberFormat="1" applyFont="1" applyFill="1" applyBorder="1" applyAlignment="1">
      <alignment horizontal="right" vertical="center"/>
      <protection/>
    </xf>
    <xf numFmtId="0" fontId="26" fillId="70" borderId="13" xfId="128" applyFont="1" applyFill="1" applyBorder="1" applyAlignment="1" quotePrefix="1">
      <alignment horizontal="left" vertical="center" wrapText="1"/>
      <protection/>
    </xf>
    <xf numFmtId="0" fontId="26" fillId="70" borderId="13" xfId="128" applyFont="1" applyFill="1" applyBorder="1" applyAlignment="1">
      <alignment horizontal="center" vertical="center"/>
      <protection/>
    </xf>
    <xf numFmtId="0" fontId="27" fillId="70" borderId="13" xfId="141" applyNumberFormat="1" applyFont="1" applyFill="1" applyBorder="1" applyAlignment="1">
      <alignment horizontal="center" vertical="center"/>
      <protection/>
    </xf>
    <xf numFmtId="0" fontId="27" fillId="70" borderId="13" xfId="141" applyNumberFormat="1" applyFont="1" applyFill="1" applyBorder="1" applyAlignment="1">
      <alignment horizontal="center" vertical="center"/>
      <protection/>
    </xf>
    <xf numFmtId="0" fontId="52" fillId="71" borderId="13" xfId="0" applyFont="1" applyFill="1" applyBorder="1" applyAlignment="1">
      <alignment horizontal="right" vertical="center"/>
    </xf>
    <xf numFmtId="0" fontId="26" fillId="69" borderId="18" xfId="0" applyNumberFormat="1" applyFont="1" applyFill="1" applyBorder="1" applyAlignment="1" applyProtection="1">
      <alignment horizontal="left" vertical="center" wrapText="1"/>
      <protection/>
    </xf>
    <xf numFmtId="0" fontId="26" fillId="69" borderId="27" xfId="0" applyNumberFormat="1" applyFont="1" applyFill="1" applyBorder="1" applyAlignment="1" applyProtection="1">
      <alignment horizontal="left" vertical="center" wrapText="1"/>
      <protection/>
    </xf>
    <xf numFmtId="0" fontId="26" fillId="69" borderId="20" xfId="0" applyFont="1" applyFill="1" applyBorder="1" applyAlignment="1">
      <alignment horizontal="left" vertical="center"/>
    </xf>
    <xf numFmtId="0" fontId="26" fillId="69" borderId="23" xfId="0" applyNumberFormat="1" applyFont="1" applyFill="1" applyBorder="1" applyAlignment="1" applyProtection="1">
      <alignment horizontal="left" vertical="center"/>
      <protection/>
    </xf>
    <xf numFmtId="4" fontId="26" fillId="70" borderId="28" xfId="131" applyNumberFormat="1" applyFont="1" applyFill="1" applyBorder="1" applyAlignment="1">
      <alignment horizontal="center" vertical="center" wrapText="1"/>
      <protection/>
    </xf>
    <xf numFmtId="3" fontId="26" fillId="70" borderId="28" xfId="131" applyNumberFormat="1" applyFont="1" applyFill="1" applyBorder="1" applyAlignment="1">
      <alignment horizontal="center" vertical="center" wrapText="1"/>
      <protection/>
    </xf>
    <xf numFmtId="4" fontId="43" fillId="69" borderId="0" xfId="130" applyNumberFormat="1" applyFont="1" applyFill="1">
      <alignment/>
      <protection/>
    </xf>
    <xf numFmtId="3" fontId="47" fillId="69" borderId="29" xfId="150" applyNumberFormat="1" applyFont="1" applyFill="1" applyBorder="1">
      <alignment vertical="center"/>
    </xf>
    <xf numFmtId="3" fontId="26" fillId="70" borderId="30" xfId="131" applyNumberFormat="1" applyFont="1" applyFill="1" applyBorder="1" applyAlignment="1">
      <alignment horizontal="center" vertical="center" wrapText="1"/>
      <protection/>
    </xf>
    <xf numFmtId="1" fontId="26" fillId="70" borderId="28" xfId="131" applyNumberFormat="1" applyFont="1" applyFill="1" applyBorder="1" applyAlignment="1">
      <alignment horizontal="center" vertical="center" wrapText="1"/>
      <protection/>
    </xf>
    <xf numFmtId="1" fontId="26" fillId="70" borderId="30" xfId="131" applyNumberFormat="1" applyFont="1" applyFill="1" applyBorder="1" applyAlignment="1">
      <alignment horizontal="center" vertical="center" wrapText="1"/>
      <protection/>
    </xf>
    <xf numFmtId="0" fontId="26" fillId="69" borderId="31" xfId="0" applyNumberFormat="1" applyFont="1" applyFill="1" applyBorder="1" applyAlignment="1" applyProtection="1">
      <alignment vertical="center" wrapText="1"/>
      <protection/>
    </xf>
    <xf numFmtId="3" fontId="47" fillId="69" borderId="32" xfId="0" applyNumberFormat="1" applyFont="1" applyFill="1" applyBorder="1" applyAlignment="1">
      <alignment horizontal="right"/>
    </xf>
    <xf numFmtId="3" fontId="47" fillId="69" borderId="33" xfId="0" applyNumberFormat="1" applyFont="1" applyFill="1" applyBorder="1" applyAlignment="1">
      <alignment horizontal="right"/>
    </xf>
    <xf numFmtId="3" fontId="47" fillId="69" borderId="34" xfId="0" applyNumberFormat="1" applyFont="1" applyFill="1" applyBorder="1" applyAlignment="1">
      <alignment horizontal="right"/>
    </xf>
    <xf numFmtId="3" fontId="47" fillId="69" borderId="35" xfId="0" applyNumberFormat="1" applyFont="1" applyFill="1" applyBorder="1" applyAlignment="1">
      <alignment horizontal="right"/>
    </xf>
    <xf numFmtId="3" fontId="27" fillId="70" borderId="12" xfId="141" applyNumberFormat="1" applyFont="1" applyFill="1" applyBorder="1" applyAlignment="1">
      <alignment horizontal="center" vertical="center"/>
      <protection/>
    </xf>
    <xf numFmtId="0" fontId="26" fillId="69" borderId="36" xfId="190" applyFont="1" applyFill="1" applyBorder="1" quotePrefix="1">
      <alignment horizontal="left" vertical="center" indent="1"/>
    </xf>
    <xf numFmtId="0" fontId="26" fillId="69" borderId="24" xfId="190" applyFont="1" applyFill="1" applyBorder="1" quotePrefix="1">
      <alignment horizontal="left" vertical="center" indent="1"/>
    </xf>
    <xf numFmtId="0" fontId="43" fillId="69" borderId="25" xfId="195" applyFont="1" applyFill="1" applyBorder="1" quotePrefix="1">
      <alignment horizontal="left" vertical="center" indent="1"/>
    </xf>
    <xf numFmtId="3" fontId="27" fillId="70" borderId="13" xfId="141" applyNumberFormat="1" applyFont="1" applyFill="1" applyBorder="1" applyAlignment="1">
      <alignment horizontal="center" vertical="center"/>
      <protection/>
    </xf>
    <xf numFmtId="3" fontId="37" fillId="69" borderId="34" xfId="212" applyNumberFormat="1" applyFont="1" applyFill="1" applyBorder="1">
      <alignment horizontal="right" vertical="center"/>
    </xf>
    <xf numFmtId="3" fontId="37" fillId="69" borderId="37" xfId="212" applyNumberFormat="1" applyFont="1" applyFill="1" applyBorder="1">
      <alignment horizontal="right" vertical="center"/>
    </xf>
    <xf numFmtId="3" fontId="49" fillId="69" borderId="35" xfId="212" applyNumberFormat="1" applyFont="1" applyFill="1" applyBorder="1">
      <alignment horizontal="right" vertical="center"/>
    </xf>
    <xf numFmtId="0" fontId="26" fillId="69" borderId="37" xfId="185" applyFont="1" applyFill="1" applyBorder="1" applyAlignment="1" quotePrefix="1">
      <alignment horizontal="left" vertical="center" indent="2"/>
    </xf>
    <xf numFmtId="0" fontId="43" fillId="69" borderId="37" xfId="190" applyFont="1" applyFill="1" applyBorder="1" applyAlignment="1" quotePrefix="1">
      <alignment horizontal="left" vertical="center" indent="3"/>
    </xf>
    <xf numFmtId="0" fontId="43" fillId="69" borderId="35" xfId="190" applyFont="1" applyFill="1" applyBorder="1" applyAlignment="1" quotePrefix="1">
      <alignment horizontal="left" vertical="center" indent="3"/>
    </xf>
    <xf numFmtId="0" fontId="26" fillId="69" borderId="38" xfId="130" applyFont="1" applyFill="1" applyBorder="1">
      <alignment/>
      <protection/>
    </xf>
    <xf numFmtId="0" fontId="43" fillId="69" borderId="39" xfId="190" applyFont="1" applyFill="1" applyBorder="1" quotePrefix="1">
      <alignment horizontal="left" vertical="center" indent="1"/>
    </xf>
    <xf numFmtId="0" fontId="26" fillId="69" borderId="39" xfId="185" applyFont="1" applyFill="1" applyBorder="1" quotePrefix="1">
      <alignment horizontal="left" vertical="center" indent="1"/>
    </xf>
    <xf numFmtId="0" fontId="43" fillId="69" borderId="40" xfId="190" applyFont="1" applyFill="1" applyBorder="1" quotePrefix="1">
      <alignment horizontal="left" vertical="center" indent="1"/>
    </xf>
    <xf numFmtId="0" fontId="26" fillId="69" borderId="41" xfId="130" applyFont="1" applyFill="1" applyBorder="1">
      <alignment/>
      <protection/>
    </xf>
    <xf numFmtId="3" fontId="40" fillId="69" borderId="37" xfId="212" applyNumberFormat="1" applyFont="1" applyFill="1" applyBorder="1">
      <alignment horizontal="right" vertical="center"/>
    </xf>
    <xf numFmtId="3" fontId="44" fillId="69" borderId="37" xfId="212" applyNumberFormat="1" applyFont="1" applyFill="1" applyBorder="1">
      <alignment horizontal="right" vertical="center"/>
    </xf>
    <xf numFmtId="3" fontId="54" fillId="69" borderId="37" xfId="212" applyNumberFormat="1" applyFont="1" applyFill="1" applyBorder="1">
      <alignment horizontal="right" vertical="center"/>
    </xf>
    <xf numFmtId="3" fontId="44" fillId="69" borderId="35" xfId="212" applyNumberFormat="1" applyFont="1" applyFill="1" applyBorder="1">
      <alignment horizontal="right" vertical="center"/>
    </xf>
    <xf numFmtId="3" fontId="26" fillId="69" borderId="38" xfId="130" applyNumberFormat="1" applyFont="1" applyFill="1" applyBorder="1">
      <alignment/>
      <protection/>
    </xf>
    <xf numFmtId="3" fontId="43" fillId="69" borderId="37" xfId="212" applyNumberFormat="1" applyFont="1" applyFill="1" applyBorder="1">
      <alignment horizontal="right" vertical="center"/>
    </xf>
    <xf numFmtId="3" fontId="43" fillId="69" borderId="35" xfId="212" applyNumberFormat="1" applyFont="1" applyFill="1" applyBorder="1">
      <alignment horizontal="right" vertical="center"/>
    </xf>
    <xf numFmtId="0" fontId="28" fillId="69" borderId="0" xfId="128" applyFont="1" applyFill="1" applyAlignment="1">
      <alignment horizontal="center" vertical="center"/>
      <protection/>
    </xf>
    <xf numFmtId="3" fontId="40" fillId="69" borderId="27" xfId="150" applyNumberFormat="1" applyFont="1" applyFill="1" applyBorder="1">
      <alignment vertical="center"/>
    </xf>
    <xf numFmtId="3" fontId="40" fillId="69" borderId="36" xfId="150" applyNumberFormat="1" applyFont="1" applyFill="1" applyBorder="1">
      <alignment vertical="center"/>
    </xf>
    <xf numFmtId="3" fontId="47" fillId="69" borderId="42" xfId="150" applyNumberFormat="1" applyFont="1" applyFill="1" applyBorder="1">
      <alignment vertical="center"/>
    </xf>
    <xf numFmtId="3" fontId="40" fillId="69" borderId="24" xfId="150" applyNumberFormat="1" applyFont="1" applyFill="1" applyBorder="1">
      <alignment vertical="center"/>
    </xf>
    <xf numFmtId="3" fontId="47" fillId="69" borderId="24" xfId="150" applyNumberFormat="1" applyFont="1" applyFill="1" applyBorder="1">
      <alignment vertical="center"/>
    </xf>
    <xf numFmtId="3" fontId="47" fillId="69" borderId="24" xfId="150" applyNumberFormat="1" applyFont="1" applyFill="1" applyBorder="1">
      <alignment vertical="center"/>
    </xf>
    <xf numFmtId="3" fontId="47" fillId="69" borderId="24" xfId="212" applyNumberFormat="1" applyFont="1" applyFill="1" applyBorder="1">
      <alignment horizontal="right" vertical="center"/>
    </xf>
    <xf numFmtId="3" fontId="44" fillId="69" borderId="24" xfId="150" applyNumberFormat="1" applyFont="1" applyFill="1" applyBorder="1">
      <alignment vertical="center"/>
    </xf>
    <xf numFmtId="3" fontId="44" fillId="69" borderId="24" xfId="150" applyNumberFormat="1" applyFont="1" applyFill="1" applyBorder="1" applyAlignment="1" quotePrefix="1">
      <alignment horizontal="right" vertical="center"/>
    </xf>
    <xf numFmtId="3" fontId="47" fillId="69" borderId="24" xfId="150" applyNumberFormat="1" applyFont="1" applyFill="1" applyBorder="1" applyAlignment="1" quotePrefix="1">
      <alignment horizontal="right" vertical="center"/>
    </xf>
    <xf numFmtId="3" fontId="44" fillId="69" borderId="24" xfId="150" applyNumberFormat="1" applyFont="1" applyFill="1" applyBorder="1">
      <alignment vertical="center"/>
    </xf>
    <xf numFmtId="3" fontId="40" fillId="69" borderId="24" xfId="150" applyNumberFormat="1" applyFont="1" applyFill="1" applyBorder="1" applyAlignment="1" quotePrefix="1">
      <alignment horizontal="right" vertical="center"/>
    </xf>
    <xf numFmtId="3" fontId="26" fillId="0" borderId="28" xfId="141" applyNumberFormat="1" applyFont="1" applyFill="1" applyBorder="1" applyAlignment="1">
      <alignment horizontal="right" vertical="center"/>
      <protection/>
    </xf>
    <xf numFmtId="3" fontId="26" fillId="69" borderId="19" xfId="130" applyNumberFormat="1" applyFont="1" applyFill="1" applyBorder="1" applyAlignment="1" quotePrefix="1">
      <alignment horizontal="left" wrapText="1"/>
      <protection/>
    </xf>
    <xf numFmtId="3" fontId="26" fillId="69" borderId="19" xfId="130" applyNumberFormat="1" applyFont="1" applyFill="1" applyBorder="1" applyAlignment="1" quotePrefix="1">
      <alignment wrapText="1"/>
      <protection/>
    </xf>
    <xf numFmtId="3" fontId="26" fillId="69" borderId="20" xfId="130" applyNumberFormat="1" applyFont="1" applyFill="1" applyBorder="1" applyAlignment="1" quotePrefix="1">
      <alignment wrapText="1"/>
      <protection/>
    </xf>
    <xf numFmtId="0" fontId="27" fillId="0" borderId="43" xfId="144" applyNumberFormat="1" applyFont="1" applyFill="1" applyBorder="1" applyAlignment="1">
      <alignment horizontal="center" vertical="center"/>
      <protection/>
    </xf>
    <xf numFmtId="0" fontId="26" fillId="69" borderId="34" xfId="130" applyFont="1" applyFill="1" applyBorder="1">
      <alignment/>
      <protection/>
    </xf>
    <xf numFmtId="0" fontId="26" fillId="69" borderId="37" xfId="185" applyFont="1" applyFill="1" applyBorder="1" quotePrefix="1">
      <alignment horizontal="left" vertical="center" indent="1"/>
    </xf>
    <xf numFmtId="3" fontId="47" fillId="69" borderId="37" xfId="0" applyNumberFormat="1" applyFont="1" applyFill="1" applyBorder="1" applyAlignment="1">
      <alignment horizontal="right"/>
    </xf>
    <xf numFmtId="3" fontId="47" fillId="69" borderId="44" xfId="0" applyNumberFormat="1" applyFont="1" applyFill="1" applyBorder="1" applyAlignment="1">
      <alignment horizontal="right"/>
    </xf>
    <xf numFmtId="0" fontId="0" fillId="69" borderId="0" xfId="0" applyFont="1" applyFill="1" applyAlignment="1">
      <alignment/>
    </xf>
    <xf numFmtId="0" fontId="26" fillId="69" borderId="18" xfId="185" applyFont="1" applyFill="1" applyBorder="1" applyAlignment="1" quotePrefix="1">
      <alignment horizontal="left" vertical="center" indent="1"/>
    </xf>
    <xf numFmtId="0" fontId="1" fillId="0" borderId="0" xfId="131">
      <alignment/>
      <protection/>
    </xf>
    <xf numFmtId="0" fontId="43" fillId="69" borderId="45" xfId="185" applyFont="1" applyFill="1" applyBorder="1" applyAlignment="1" quotePrefix="1">
      <alignment horizontal="left" vertical="center" indent="6"/>
    </xf>
    <xf numFmtId="3" fontId="43" fillId="69" borderId="46" xfId="212" applyNumberFormat="1" applyFont="1" applyFill="1" applyBorder="1">
      <alignment horizontal="right" vertical="center"/>
    </xf>
    <xf numFmtId="0" fontId="26" fillId="69" borderId="39" xfId="185" applyFont="1" applyFill="1" applyBorder="1" applyAlignment="1" quotePrefix="1">
      <alignment horizontal="left" vertical="center" indent="2"/>
    </xf>
    <xf numFmtId="0" fontId="43" fillId="69" borderId="39" xfId="190" applyFont="1" applyFill="1" applyBorder="1" applyAlignment="1" quotePrefix="1">
      <alignment horizontal="left" vertical="center" indent="3"/>
    </xf>
    <xf numFmtId="0" fontId="26" fillId="69" borderId="39" xfId="190" applyFont="1" applyFill="1" applyBorder="1" applyAlignment="1" quotePrefix="1">
      <alignment horizontal="left" vertical="center" indent="2"/>
    </xf>
    <xf numFmtId="0" fontId="43" fillId="69" borderId="37" xfId="190" applyFont="1" applyFill="1" applyBorder="1" quotePrefix="1">
      <alignment horizontal="left" vertical="center" indent="1"/>
    </xf>
    <xf numFmtId="0" fontId="53" fillId="69" borderId="37" xfId="190" applyFont="1" applyFill="1" applyBorder="1" quotePrefix="1">
      <alignment horizontal="left" vertical="center" indent="1"/>
    </xf>
    <xf numFmtId="0" fontId="43" fillId="69" borderId="35" xfId="190" applyFont="1" applyFill="1" applyBorder="1" quotePrefix="1">
      <alignment horizontal="left" vertical="center" indent="1"/>
    </xf>
    <xf numFmtId="0" fontId="43" fillId="69" borderId="47" xfId="190" applyFont="1" applyFill="1" applyBorder="1" quotePrefix="1">
      <alignment horizontal="left" vertical="center" indent="1"/>
    </xf>
    <xf numFmtId="0" fontId="43" fillId="69" borderId="48" xfId="190" applyFont="1" applyFill="1" applyBorder="1" applyAlignment="1" quotePrefix="1">
      <alignment horizontal="left" vertical="center" indent="3"/>
    </xf>
    <xf numFmtId="0" fontId="43" fillId="69" borderId="16" xfId="190" applyFont="1" applyFill="1" applyBorder="1" applyAlignment="1" quotePrefix="1">
      <alignment horizontal="left" vertical="center" indent="3"/>
    </xf>
    <xf numFmtId="3" fontId="26" fillId="69" borderId="36" xfId="130" applyNumberFormat="1" applyFont="1" applyFill="1" applyBorder="1" applyAlignment="1">
      <alignment vertical="center" wrapText="1"/>
      <protection/>
    </xf>
    <xf numFmtId="3" fontId="50" fillId="69" borderId="32" xfId="149" applyNumberFormat="1" applyFont="1" applyFill="1" applyBorder="1" applyAlignment="1">
      <alignment vertical="center"/>
    </xf>
    <xf numFmtId="3" fontId="26" fillId="69" borderId="17" xfId="130" applyNumberFormat="1" applyFont="1" applyFill="1" applyBorder="1" applyAlignment="1">
      <alignment vertical="center" wrapText="1"/>
      <protection/>
    </xf>
    <xf numFmtId="3" fontId="26" fillId="69" borderId="24" xfId="130" applyNumberFormat="1" applyFont="1" applyFill="1" applyBorder="1" applyAlignment="1">
      <alignment vertical="center" wrapText="1"/>
      <protection/>
    </xf>
    <xf numFmtId="3" fontId="50" fillId="69" borderId="44" xfId="149" applyNumberFormat="1" applyFont="1" applyFill="1" applyBorder="1" applyAlignment="1">
      <alignment vertical="center"/>
    </xf>
    <xf numFmtId="3" fontId="43" fillId="69" borderId="17" xfId="130" applyNumberFormat="1" applyFont="1" applyFill="1" applyBorder="1" applyAlignment="1">
      <alignment horizontal="left" vertical="center" wrapText="1"/>
      <protection/>
    </xf>
    <xf numFmtId="3" fontId="43" fillId="69" borderId="24" xfId="130" applyNumberFormat="1" applyFont="1" applyFill="1" applyBorder="1" applyAlignment="1">
      <alignment vertical="center" wrapText="1"/>
      <protection/>
    </xf>
    <xf numFmtId="3" fontId="51" fillId="69" borderId="37" xfId="149" applyNumberFormat="1" applyFont="1" applyFill="1" applyBorder="1" applyAlignment="1">
      <alignment vertical="center"/>
    </xf>
    <xf numFmtId="3" fontId="43" fillId="69" borderId="23" xfId="130" applyNumberFormat="1" applyFont="1" applyFill="1" applyBorder="1" applyAlignment="1">
      <alignment horizontal="left" vertical="center" wrapText="1"/>
      <protection/>
    </xf>
    <xf numFmtId="3" fontId="43" fillId="69" borderId="25" xfId="130" applyNumberFormat="1" applyFont="1" applyFill="1" applyBorder="1" applyAlignment="1">
      <alignment vertical="center" wrapText="1"/>
      <protection/>
    </xf>
    <xf numFmtId="3" fontId="51" fillId="69" borderId="35" xfId="149" applyNumberFormat="1" applyFont="1" applyFill="1" applyBorder="1" applyAlignment="1">
      <alignment vertical="center"/>
    </xf>
    <xf numFmtId="3" fontId="26" fillId="69" borderId="18" xfId="0" applyNumberFormat="1" applyFont="1" applyFill="1" applyBorder="1" applyAlignment="1">
      <alignment horizontal="center" vertical="center" wrapText="1"/>
    </xf>
    <xf numFmtId="3" fontId="26" fillId="69" borderId="27" xfId="0" applyNumberFormat="1" applyFont="1" applyFill="1" applyBorder="1" applyAlignment="1">
      <alignment horizontal="center" vertical="center" wrapText="1"/>
    </xf>
    <xf numFmtId="0" fontId="26" fillId="69" borderId="36" xfId="0" applyFont="1" applyFill="1" applyBorder="1" applyAlignment="1">
      <alignment vertical="center" wrapText="1"/>
    </xf>
    <xf numFmtId="3" fontId="50" fillId="69" borderId="34" xfId="149" applyNumberFormat="1" applyFont="1" applyFill="1" applyBorder="1" applyAlignment="1">
      <alignment vertical="center"/>
    </xf>
    <xf numFmtId="0" fontId="26" fillId="69" borderId="19" xfId="0" applyFont="1" applyFill="1" applyBorder="1" applyAlignment="1" quotePrefix="1">
      <alignment horizontal="left" vertical="center" wrapText="1"/>
    </xf>
    <xf numFmtId="0" fontId="26" fillId="69" borderId="17" xfId="0" applyFont="1" applyFill="1" applyBorder="1" applyAlignment="1">
      <alignment vertical="center" wrapText="1"/>
    </xf>
    <xf numFmtId="0" fontId="26" fillId="69" borderId="24" xfId="0" applyFont="1" applyFill="1" applyBorder="1" applyAlignment="1">
      <alignment vertical="center" wrapText="1"/>
    </xf>
    <xf numFmtId="3" fontId="50" fillId="69" borderId="37" xfId="149" applyNumberFormat="1" applyFont="1" applyFill="1" applyBorder="1" applyAlignment="1">
      <alignment vertical="center"/>
    </xf>
    <xf numFmtId="0" fontId="53" fillId="69" borderId="19" xfId="0" applyFont="1" applyFill="1" applyBorder="1" applyAlignment="1" quotePrefix="1">
      <alignment vertical="center" wrapText="1"/>
    </xf>
    <xf numFmtId="0" fontId="43" fillId="69" borderId="17" xfId="0" applyFont="1" applyFill="1" applyBorder="1" applyAlignment="1">
      <alignment horizontal="left" vertical="center" wrapText="1"/>
    </xf>
    <xf numFmtId="0" fontId="43" fillId="69" borderId="24" xfId="0" applyFont="1" applyFill="1" applyBorder="1" applyAlignment="1">
      <alignment vertical="center" wrapText="1"/>
    </xf>
    <xf numFmtId="0" fontId="26" fillId="69" borderId="17" xfId="0" applyFont="1" applyFill="1" applyBorder="1" applyAlignment="1">
      <alignment horizontal="left" vertical="center" wrapText="1"/>
    </xf>
    <xf numFmtId="0" fontId="43" fillId="69" borderId="24" xfId="0" applyFont="1" applyFill="1" applyBorder="1" applyAlignment="1">
      <alignment horizontal="left" vertical="center" wrapText="1"/>
    </xf>
    <xf numFmtId="0" fontId="53" fillId="69" borderId="20" xfId="0" applyFont="1" applyFill="1" applyBorder="1" applyAlignment="1" quotePrefix="1">
      <alignment vertical="center" wrapText="1"/>
    </xf>
    <xf numFmtId="0" fontId="43" fillId="69" borderId="23" xfId="0" applyFont="1" applyFill="1" applyBorder="1" applyAlignment="1">
      <alignment horizontal="left" vertical="center" wrapText="1"/>
    </xf>
    <xf numFmtId="0" fontId="43" fillId="69" borderId="25" xfId="0" applyFont="1" applyFill="1" applyBorder="1" applyAlignment="1">
      <alignment horizontal="left" vertical="center" wrapText="1"/>
    </xf>
    <xf numFmtId="3" fontId="27" fillId="69" borderId="24" xfId="150" applyNumberFormat="1" applyFont="1" applyFill="1" applyBorder="1">
      <alignment vertical="center"/>
    </xf>
    <xf numFmtId="3" fontId="27" fillId="69" borderId="17" xfId="212" applyNumberFormat="1" applyFont="1" applyFill="1" applyBorder="1">
      <alignment horizontal="right" vertical="center"/>
    </xf>
    <xf numFmtId="3" fontId="47" fillId="0" borderId="17" xfId="150" applyNumberFormat="1" applyFont="1" applyFill="1" applyBorder="1">
      <alignment vertical="center"/>
    </xf>
    <xf numFmtId="3" fontId="27" fillId="69" borderId="0" xfId="130" applyNumberFormat="1" applyFont="1" applyFill="1" applyBorder="1">
      <alignment/>
      <protection/>
    </xf>
    <xf numFmtId="3" fontId="47" fillId="69" borderId="29" xfId="150" applyNumberFormat="1" applyFont="1" applyFill="1" applyBorder="1" applyAlignment="1">
      <alignment vertical="center"/>
    </xf>
    <xf numFmtId="49" fontId="1" fillId="69" borderId="0" xfId="130" applyNumberFormat="1" applyFill="1" applyAlignment="1">
      <alignment/>
      <protection/>
    </xf>
    <xf numFmtId="0" fontId="1" fillId="69" borderId="0" xfId="130" applyFill="1" applyAlignment="1">
      <alignment/>
      <protection/>
    </xf>
    <xf numFmtId="3" fontId="1" fillId="69" borderId="0" xfId="130" applyNumberFormat="1" applyFill="1" applyAlignment="1">
      <alignment/>
      <protection/>
    </xf>
    <xf numFmtId="0" fontId="43" fillId="69" borderId="39" xfId="190" applyFont="1" applyFill="1" applyBorder="1" applyAlignment="1" quotePrefix="1">
      <alignment vertical="center"/>
    </xf>
    <xf numFmtId="0" fontId="43" fillId="69" borderId="37" xfId="190" applyFont="1" applyFill="1" applyBorder="1" applyAlignment="1" quotePrefix="1">
      <alignment vertical="center"/>
    </xf>
    <xf numFmtId="3" fontId="43" fillId="69" borderId="37" xfId="212" applyNumberFormat="1" applyFont="1" applyFill="1" applyBorder="1" applyAlignment="1">
      <alignment vertical="center"/>
    </xf>
    <xf numFmtId="3" fontId="26" fillId="69" borderId="18" xfId="130" applyNumberFormat="1" applyFont="1" applyFill="1" applyBorder="1" applyAlignment="1">
      <alignment wrapText="1"/>
      <protection/>
    </xf>
    <xf numFmtId="3" fontId="26" fillId="69" borderId="27" xfId="130" applyNumberFormat="1" applyFont="1" applyFill="1" applyBorder="1" applyAlignment="1">
      <alignment vertical="center" wrapText="1"/>
      <protection/>
    </xf>
    <xf numFmtId="0" fontId="53" fillId="69" borderId="19" xfId="0" applyFont="1" applyFill="1" applyBorder="1" applyAlignment="1">
      <alignment vertical="center"/>
    </xf>
    <xf numFmtId="0" fontId="53" fillId="69" borderId="49" xfId="0" applyFont="1" applyFill="1" applyBorder="1" applyAlignment="1">
      <alignment vertical="center"/>
    </xf>
    <xf numFmtId="0" fontId="26" fillId="69" borderId="27" xfId="185" applyFont="1" applyFill="1" applyBorder="1" applyAlignment="1" quotePrefix="1">
      <alignment horizontal="left" vertical="center" wrapText="1"/>
    </xf>
    <xf numFmtId="0" fontId="43" fillId="69" borderId="29" xfId="185" applyFont="1" applyFill="1" applyBorder="1" applyAlignment="1" quotePrefix="1">
      <alignment horizontal="left" vertical="center" wrapText="1"/>
    </xf>
    <xf numFmtId="0" fontId="43" fillId="69" borderId="29" xfId="185" applyFont="1" applyFill="1" applyBorder="1" applyAlignment="1" quotePrefix="1">
      <alignment vertical="center" wrapText="1"/>
    </xf>
    <xf numFmtId="0" fontId="26" fillId="69" borderId="17" xfId="190" applyFont="1" applyFill="1" applyBorder="1" applyAlignment="1" quotePrefix="1">
      <alignment horizontal="left" vertical="center" wrapText="1"/>
    </xf>
    <xf numFmtId="0" fontId="26" fillId="69" borderId="17" xfId="195" applyFont="1" applyFill="1" applyBorder="1" applyAlignment="1" quotePrefix="1">
      <alignment horizontal="left" vertical="center" wrapText="1"/>
    </xf>
    <xf numFmtId="0" fontId="26" fillId="69" borderId="17" xfId="199" applyFont="1" applyFill="1" applyBorder="1" applyAlignment="1" quotePrefix="1">
      <alignment horizontal="left" vertical="center" wrapText="1"/>
    </xf>
    <xf numFmtId="0" fontId="43" fillId="69" borderId="17" xfId="199" applyFont="1" applyFill="1" applyBorder="1" applyAlignment="1" quotePrefix="1">
      <alignment horizontal="left" vertical="center" wrapText="1"/>
    </xf>
    <xf numFmtId="0" fontId="27" fillId="69" borderId="17" xfId="199" applyFont="1" applyFill="1" applyBorder="1" applyAlignment="1" quotePrefix="1">
      <alignment horizontal="left" vertical="center" wrapText="1"/>
    </xf>
    <xf numFmtId="0" fontId="27" fillId="69" borderId="23" xfId="199" applyFont="1" applyFill="1" applyBorder="1" applyAlignment="1" quotePrefix="1">
      <alignment horizontal="left" vertical="center" wrapText="1"/>
    </xf>
    <xf numFmtId="3" fontId="47" fillId="69" borderId="21" xfId="150" applyNumberFormat="1" applyFont="1" applyFill="1" applyBorder="1">
      <alignment vertical="center"/>
    </xf>
    <xf numFmtId="3" fontId="26" fillId="70" borderId="12" xfId="131" applyNumberFormat="1" applyFont="1" applyFill="1" applyBorder="1" applyAlignment="1">
      <alignment horizontal="center" vertical="center" wrapText="1"/>
      <protection/>
    </xf>
    <xf numFmtId="0" fontId="1" fillId="69" borderId="0" xfId="130" applyFill="1" applyBorder="1" applyAlignment="1">
      <alignment horizontal="center"/>
      <protection/>
    </xf>
    <xf numFmtId="0" fontId="1" fillId="69" borderId="0" xfId="130" applyFont="1" applyFill="1" applyBorder="1" applyAlignment="1">
      <alignment horizontal="center"/>
      <protection/>
    </xf>
    <xf numFmtId="3" fontId="26" fillId="0" borderId="37" xfId="141" applyNumberFormat="1" applyFont="1" applyFill="1" applyBorder="1" applyAlignment="1">
      <alignment horizontal="right" vertical="center"/>
      <protection/>
    </xf>
    <xf numFmtId="3" fontId="43" fillId="0" borderId="37" xfId="141" applyNumberFormat="1" applyFont="1" applyFill="1" applyBorder="1" applyAlignment="1">
      <alignment horizontal="right" vertical="center"/>
      <protection/>
    </xf>
    <xf numFmtId="3" fontId="43" fillId="0" borderId="35" xfId="141" applyNumberFormat="1" applyFont="1" applyFill="1" applyBorder="1" applyAlignment="1">
      <alignment horizontal="right" vertical="center"/>
      <protection/>
    </xf>
    <xf numFmtId="0" fontId="53" fillId="69" borderId="44" xfId="0" applyFont="1" applyFill="1" applyBorder="1" applyAlignment="1">
      <alignment vertical="center"/>
    </xf>
    <xf numFmtId="3" fontId="26" fillId="70" borderId="13" xfId="128" applyNumberFormat="1" applyFont="1" applyFill="1" applyBorder="1" applyAlignment="1">
      <alignment horizontal="center" vertical="center" wrapText="1"/>
      <protection/>
    </xf>
    <xf numFmtId="3" fontId="26" fillId="70" borderId="16" xfId="133" applyNumberFormat="1" applyFont="1" applyFill="1" applyBorder="1" applyAlignment="1">
      <alignment horizontal="center" vertical="center" wrapText="1"/>
      <protection/>
    </xf>
    <xf numFmtId="3" fontId="26" fillId="70" borderId="13" xfId="133" applyNumberFormat="1" applyFont="1" applyFill="1" applyBorder="1" applyAlignment="1">
      <alignment horizontal="center" vertical="center" wrapText="1"/>
      <protection/>
    </xf>
    <xf numFmtId="3" fontId="26" fillId="0" borderId="34" xfId="141" applyNumberFormat="1" applyFont="1" applyFill="1" applyBorder="1" applyAlignment="1">
      <alignment horizontal="right" vertical="center"/>
      <protection/>
    </xf>
    <xf numFmtId="3" fontId="26" fillId="70" borderId="13" xfId="128" applyNumberFormat="1" applyFont="1" applyFill="1" applyBorder="1" applyAlignment="1">
      <alignment horizontal="center" vertical="center" wrapText="1"/>
      <protection/>
    </xf>
    <xf numFmtId="3" fontId="48" fillId="69" borderId="13" xfId="127" applyNumberFormat="1" applyFont="1" applyFill="1" applyBorder="1" applyAlignment="1">
      <alignment horizontal="right" vertical="center"/>
      <protection/>
    </xf>
    <xf numFmtId="3" fontId="26" fillId="70" borderId="16" xfId="132" applyNumberFormat="1" applyFont="1" applyFill="1" applyBorder="1" applyAlignment="1">
      <alignment horizontal="center" vertical="center" wrapText="1"/>
      <protection/>
    </xf>
    <xf numFmtId="3" fontId="26" fillId="70" borderId="13" xfId="132" applyNumberFormat="1" applyFont="1" applyFill="1" applyBorder="1" applyAlignment="1">
      <alignment horizontal="center" vertical="center" wrapText="1"/>
      <protection/>
    </xf>
    <xf numFmtId="3" fontId="26" fillId="69" borderId="13" xfId="127" applyNumberFormat="1" applyFont="1" applyFill="1" applyBorder="1" applyAlignment="1">
      <alignment horizontal="right" vertical="center"/>
      <protection/>
    </xf>
    <xf numFmtId="4" fontId="30" fillId="69" borderId="0" xfId="128" applyNumberFormat="1" applyFont="1" applyFill="1" applyAlignment="1">
      <alignment horizontal="center" vertical="center"/>
      <protection/>
    </xf>
    <xf numFmtId="0" fontId="28" fillId="69" borderId="0" xfId="128" applyFont="1" applyFill="1" applyAlignment="1">
      <alignment horizontal="center" vertical="center"/>
      <protection/>
    </xf>
    <xf numFmtId="180" fontId="30" fillId="69" borderId="0" xfId="128" applyNumberFormat="1" applyFont="1" applyFill="1" applyAlignment="1">
      <alignment horizontal="center" vertical="center" wrapText="1"/>
      <protection/>
    </xf>
    <xf numFmtId="0" fontId="30" fillId="69" borderId="0" xfId="128" applyFont="1" applyFill="1" applyAlignment="1">
      <alignment horizontal="center" vertical="center" wrapText="1"/>
      <protection/>
    </xf>
    <xf numFmtId="3" fontId="35" fillId="70" borderId="50" xfId="130" applyNumberFormat="1" applyFont="1" applyFill="1" applyBorder="1" applyAlignment="1">
      <alignment horizontal="center" vertical="center" wrapText="1"/>
      <protection/>
    </xf>
    <xf numFmtId="3" fontId="35" fillId="70" borderId="16" xfId="130" applyNumberFormat="1" applyFont="1" applyFill="1" applyBorder="1" applyAlignment="1">
      <alignment horizontal="center" vertical="center" wrapText="1"/>
      <protection/>
    </xf>
    <xf numFmtId="3" fontId="26" fillId="70" borderId="50" xfId="130" applyNumberFormat="1" applyFont="1" applyFill="1" applyBorder="1" applyAlignment="1">
      <alignment horizontal="center" vertical="center" wrapText="1"/>
      <protection/>
    </xf>
    <xf numFmtId="3" fontId="26" fillId="70" borderId="16" xfId="130" applyNumberFormat="1" applyFont="1" applyFill="1" applyBorder="1" applyAlignment="1">
      <alignment horizontal="center" vertical="center" wrapText="1"/>
      <protection/>
    </xf>
    <xf numFmtId="3" fontId="26" fillId="70" borderId="12" xfId="130" applyNumberFormat="1" applyFont="1" applyFill="1" applyBorder="1" applyAlignment="1">
      <alignment horizontal="center" vertical="center" wrapText="1"/>
      <protection/>
    </xf>
    <xf numFmtId="0" fontId="28" fillId="69" borderId="0" xfId="142" applyFont="1" applyFill="1" applyAlignment="1">
      <alignment horizontal="center" vertical="center"/>
      <protection/>
    </xf>
    <xf numFmtId="0" fontId="30" fillId="69" borderId="0" xfId="143" applyFont="1" applyFill="1" applyAlignment="1">
      <alignment horizontal="center" vertical="center"/>
      <protection/>
    </xf>
    <xf numFmtId="0" fontId="40" fillId="70" borderId="50" xfId="144" applyFont="1" applyFill="1" applyBorder="1" applyAlignment="1">
      <alignment horizontal="center" vertical="center"/>
      <protection/>
    </xf>
    <xf numFmtId="0" fontId="40" fillId="70" borderId="16" xfId="144" applyFont="1" applyFill="1" applyBorder="1" applyAlignment="1">
      <alignment horizontal="center" vertical="center"/>
      <protection/>
    </xf>
    <xf numFmtId="0" fontId="27" fillId="70" borderId="13" xfId="144" applyNumberFormat="1" applyFont="1" applyFill="1" applyBorder="1" applyAlignment="1">
      <alignment horizontal="center" vertical="center"/>
      <protection/>
    </xf>
    <xf numFmtId="0" fontId="26" fillId="69" borderId="0" xfId="135" applyFont="1" applyFill="1" applyAlignment="1">
      <alignment horizontal="center"/>
      <protection/>
    </xf>
    <xf numFmtId="0" fontId="27" fillId="70" borderId="50" xfId="144" applyNumberFormat="1" applyFont="1" applyFill="1" applyBorder="1" applyAlignment="1">
      <alignment horizontal="center" vertical="center"/>
      <protection/>
    </xf>
    <xf numFmtId="0" fontId="27" fillId="70" borderId="12" xfId="144" applyNumberFormat="1" applyFont="1" applyFill="1" applyBorder="1" applyAlignment="1">
      <alignment horizontal="center" vertical="center"/>
      <protection/>
    </xf>
    <xf numFmtId="49" fontId="30" fillId="69" borderId="0" xfId="135" applyNumberFormat="1" applyFont="1" applyFill="1" applyAlignment="1">
      <alignment horizontal="center"/>
      <protection/>
    </xf>
    <xf numFmtId="0" fontId="52" fillId="71" borderId="50" xfId="0" applyFont="1" applyFill="1" applyBorder="1" applyAlignment="1">
      <alignment horizontal="center" vertical="center"/>
    </xf>
    <xf numFmtId="0" fontId="52" fillId="71" borderId="16" xfId="0" applyFont="1" applyFill="1" applyBorder="1" applyAlignment="1">
      <alignment horizontal="center" vertical="center"/>
    </xf>
    <xf numFmtId="0" fontId="45" fillId="69" borderId="0" xfId="0" applyNumberFormat="1" applyFont="1" applyFill="1" applyBorder="1" applyAlignment="1" applyProtection="1">
      <alignment horizontal="center" vertical="center" wrapText="1"/>
      <protection/>
    </xf>
    <xf numFmtId="0" fontId="40" fillId="70" borderId="50" xfId="0" applyNumberFormat="1" applyFont="1" applyFill="1" applyBorder="1" applyAlignment="1" applyProtection="1">
      <alignment horizontal="center" vertical="center" wrapText="1"/>
      <protection/>
    </xf>
    <xf numFmtId="0" fontId="40" fillId="70" borderId="16" xfId="0" applyNumberFormat="1" applyFont="1" applyFill="1" applyBorder="1" applyAlignment="1" applyProtection="1">
      <alignment horizontal="center" vertical="center" wrapText="1"/>
      <protection/>
    </xf>
    <xf numFmtId="0" fontId="40" fillId="70" borderId="12" xfId="0" applyNumberFormat="1" applyFont="1" applyFill="1" applyBorder="1" applyAlignment="1" applyProtection="1">
      <alignment horizontal="center" vertical="center" wrapText="1"/>
      <protection/>
    </xf>
    <xf numFmtId="0" fontId="43" fillId="69" borderId="40" xfId="0" applyFont="1" applyFill="1" applyBorder="1" applyAlignment="1">
      <alignment horizontal="left" vertical="center" indent="2"/>
    </xf>
    <xf numFmtId="0" fontId="43" fillId="69" borderId="51" xfId="0" applyFont="1" applyFill="1" applyBorder="1" applyAlignment="1">
      <alignment horizontal="left" vertical="center" indent="2"/>
    </xf>
    <xf numFmtId="0" fontId="40" fillId="70" borderId="43" xfId="0" applyNumberFormat="1" applyFont="1" applyFill="1" applyBorder="1" applyAlignment="1" applyProtection="1">
      <alignment horizontal="center" vertical="center" wrapText="1"/>
      <protection/>
    </xf>
    <xf numFmtId="0" fontId="40" fillId="70" borderId="26" xfId="0" applyNumberFormat="1" applyFont="1" applyFill="1" applyBorder="1" applyAlignment="1" applyProtection="1">
      <alignment horizontal="center" vertical="center" wrapText="1"/>
      <protection/>
    </xf>
    <xf numFmtId="0" fontId="26" fillId="69" borderId="18" xfId="0" applyNumberFormat="1" applyFont="1" applyFill="1" applyBorder="1" applyAlignment="1" applyProtection="1">
      <alignment horizontal="left" vertical="center" wrapText="1"/>
      <protection/>
    </xf>
    <xf numFmtId="0" fontId="26" fillId="69" borderId="27" xfId="0" applyNumberFormat="1" applyFont="1" applyFill="1" applyBorder="1" applyAlignment="1" applyProtection="1">
      <alignment horizontal="left" vertical="center" wrapText="1"/>
      <protection/>
    </xf>
    <xf numFmtId="0" fontId="26" fillId="69" borderId="52" xfId="0" applyNumberFormat="1" applyFont="1" applyFill="1" applyBorder="1" applyAlignment="1" applyProtection="1">
      <alignment horizontal="left" vertical="center" wrapText="1"/>
      <protection/>
    </xf>
    <xf numFmtId="0" fontId="1" fillId="69" borderId="26" xfId="130" applyFill="1" applyBorder="1" applyAlignment="1">
      <alignment horizontal="center"/>
      <protection/>
    </xf>
    <xf numFmtId="0" fontId="1" fillId="69" borderId="0" xfId="130" applyFont="1" applyFill="1" applyAlignment="1">
      <alignment horizontal="center"/>
      <protection/>
    </xf>
    <xf numFmtId="0" fontId="30" fillId="69" borderId="0" xfId="138" applyFont="1" applyFill="1" applyAlignment="1">
      <alignment horizontal="center"/>
      <protection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rmal 5 2" xfId="129"/>
    <cellStyle name="Normal 6" xfId="130"/>
    <cellStyle name="Normalno 2" xfId="131"/>
    <cellStyle name="Normalno 2 2" xfId="132"/>
    <cellStyle name="Normalno 2 3" xfId="133"/>
    <cellStyle name="Normalno 3" xfId="134"/>
    <cellStyle name="Normalno 5" xfId="135"/>
    <cellStyle name="Normalno 5 2" xfId="136"/>
    <cellStyle name="Normalno 5 3" xfId="137"/>
    <cellStyle name="Normalno 8" xfId="138"/>
    <cellStyle name="Note" xfId="139"/>
    <cellStyle name="Note 2" xfId="140"/>
    <cellStyle name="Obično_Bilanca prihoda" xfId="141"/>
    <cellStyle name="Obično_PRIHODI 04. -07." xfId="142"/>
    <cellStyle name="Obično_PRIHODI 04. -07. 2" xfId="143"/>
    <cellStyle name="Obično_PRIHODI 04. -07. 3" xfId="144"/>
    <cellStyle name="Output" xfId="145"/>
    <cellStyle name="Output 2" xfId="146"/>
    <cellStyle name="Percent" xfId="147"/>
    <cellStyle name="SAPBEXaggData" xfId="148"/>
    <cellStyle name="SAPBEXaggData 2" xfId="149"/>
    <cellStyle name="SAPBEXaggData 3" xfId="150"/>
    <cellStyle name="SAPBEXaggDataEmph" xfId="151"/>
    <cellStyle name="SAPBEXaggItem" xfId="152"/>
    <cellStyle name="SAPBEXaggItem 2" xfId="153"/>
    <cellStyle name="SAPBEXaggItem 3" xfId="154"/>
    <cellStyle name="SAPBEXaggItemX" xfId="155"/>
    <cellStyle name="SAPBEXchaText" xfId="156"/>
    <cellStyle name="SAPBEXchaText 2" xfId="157"/>
    <cellStyle name="SAPBEXchaText 3" xfId="158"/>
    <cellStyle name="SAPBEXchaText 4" xfId="159"/>
    <cellStyle name="SAPBEXexcBad7" xfId="160"/>
    <cellStyle name="SAPBEXexcBad8" xfId="161"/>
    <cellStyle name="SAPBEXexcBad9" xfId="162"/>
    <cellStyle name="SAPBEXexcCritical4" xfId="163"/>
    <cellStyle name="SAPBEXexcCritical5" xfId="164"/>
    <cellStyle name="SAPBEXexcCritical6" xfId="165"/>
    <cellStyle name="SAPBEXexcGood1" xfId="166"/>
    <cellStyle name="SAPBEXexcGood2" xfId="167"/>
    <cellStyle name="SAPBEXexcGood3" xfId="168"/>
    <cellStyle name="SAPBEXfilterDrill" xfId="169"/>
    <cellStyle name="SAPBEXfilterDrill 2" xfId="170"/>
    <cellStyle name="SAPBEXfilterItem" xfId="171"/>
    <cellStyle name="SAPBEXfilterItem 2" xfId="172"/>
    <cellStyle name="SAPBEXfilterText" xfId="173"/>
    <cellStyle name="SAPBEXfilterText 2" xfId="174"/>
    <cellStyle name="SAPBEXformats" xfId="175"/>
    <cellStyle name="SAPBEXformats 2" xfId="176"/>
    <cellStyle name="SAPBEXformats 3" xfId="177"/>
    <cellStyle name="SAPBEXheaderItem" xfId="178"/>
    <cellStyle name="SAPBEXheaderItem 2" xfId="179"/>
    <cellStyle name="SAPBEXheaderText" xfId="180"/>
    <cellStyle name="SAPBEXheaderText 2" xfId="181"/>
    <cellStyle name="SAPBEXHLevel0" xfId="182"/>
    <cellStyle name="SAPBEXHLevel0 2" xfId="183"/>
    <cellStyle name="SAPBEXHLevel0 3" xfId="184"/>
    <cellStyle name="SAPBEXHLevel0 4" xfId="185"/>
    <cellStyle name="SAPBEXHLevel0X" xfId="186"/>
    <cellStyle name="SAPBEXHLevel1" xfId="187"/>
    <cellStyle name="SAPBEXHLevel1 2" xfId="188"/>
    <cellStyle name="SAPBEXHLevel1 3" xfId="189"/>
    <cellStyle name="SAPBEXHLevel1 4" xfId="190"/>
    <cellStyle name="SAPBEXHLevel1X" xfId="191"/>
    <cellStyle name="SAPBEXHLevel2" xfId="192"/>
    <cellStyle name="SAPBEXHLevel2 2" xfId="193"/>
    <cellStyle name="SAPBEXHLevel2 3" xfId="194"/>
    <cellStyle name="SAPBEXHLevel2 4" xfId="195"/>
    <cellStyle name="SAPBEXHLevel2X" xfId="196"/>
    <cellStyle name="SAPBEXHLevel3" xfId="197"/>
    <cellStyle name="SAPBEXHLevel3 2" xfId="198"/>
    <cellStyle name="SAPBEXHLevel3 3" xfId="199"/>
    <cellStyle name="SAPBEXHLevel3 3 2" xfId="200"/>
    <cellStyle name="SAPBEXHLevel3 3 3" xfId="201"/>
    <cellStyle name="SAPBEXHLevel3X" xfId="202"/>
    <cellStyle name="SAPBEXinputData" xfId="203"/>
    <cellStyle name="SAPBEXItemHeader" xfId="204"/>
    <cellStyle name="SAPBEXresData" xfId="205"/>
    <cellStyle name="SAPBEXresDataEmph" xfId="206"/>
    <cellStyle name="SAPBEXresDataEmph 2" xfId="207"/>
    <cellStyle name="SAPBEXresItem" xfId="208"/>
    <cellStyle name="SAPBEXresItemX" xfId="209"/>
    <cellStyle name="SAPBEXstdData" xfId="210"/>
    <cellStyle name="SAPBEXstdData 2" xfId="211"/>
    <cellStyle name="SAPBEXstdData 3" xfId="212"/>
    <cellStyle name="SAPBEXstdDataEmph" xfId="213"/>
    <cellStyle name="SAPBEXstdItem" xfId="214"/>
    <cellStyle name="SAPBEXstdItem 2" xfId="215"/>
    <cellStyle name="SAPBEXstdItem 3" xfId="216"/>
    <cellStyle name="SAPBEXstdItem 4" xfId="217"/>
    <cellStyle name="SAPBEXstdItemX" xfId="218"/>
    <cellStyle name="SAPBEXtitle" xfId="219"/>
    <cellStyle name="SAPBEXtitle 2" xfId="220"/>
    <cellStyle name="SAPBEXunassignedItem" xfId="221"/>
    <cellStyle name="SAPBEXunassignedItem 2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1400175</xdr:colOff>
      <xdr:row>7</xdr:row>
      <xdr:rowOff>19050</xdr:rowOff>
    </xdr:from>
    <xdr:to>
      <xdr:col>8</xdr:col>
      <xdr:colOff>276225</xdr:colOff>
      <xdr:row>14</xdr:row>
      <xdr:rowOff>66675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05675" y="1695450"/>
          <a:ext cx="3657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1400175</xdr:colOff>
      <xdr:row>0</xdr:row>
      <xdr:rowOff>0</xdr:rowOff>
    </xdr:from>
    <xdr:to>
      <xdr:col>4</xdr:col>
      <xdr:colOff>1400175</xdr:colOff>
      <xdr:row>1</xdr:row>
      <xdr:rowOff>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05675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</xdr:col>
      <xdr:colOff>1200150</xdr:colOff>
      <xdr:row>28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48863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2</xdr:col>
      <xdr:colOff>1200150</xdr:colOff>
      <xdr:row>15</xdr:row>
      <xdr:rowOff>180975</xdr:rowOff>
    </xdr:to>
    <xdr:pic macro="[1]!DesignIconClicked">
      <xdr:nvPicPr>
        <xdr:cNvPr id="2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48863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1085850</xdr:colOff>
      <xdr:row>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441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1362075</xdr:colOff>
      <xdr:row>143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6562725" cy="2869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rzzhr-my.sharepoint.com/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6" t="s">
        <v>26</v>
      </c>
    </row>
    <row r="2" ht="11.25">
      <c r="A2" s="6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30"/>
  <sheetViews>
    <sheetView tabSelected="1" zoomScale="85" zoomScaleNormal="85" zoomScalePageLayoutView="0" workbookViewId="0" topLeftCell="A1">
      <selection activeCell="A1" sqref="A1:D1"/>
    </sheetView>
  </sheetViews>
  <sheetFormatPr defaultColWidth="12.5" defaultRowHeight="15" customHeight="1"/>
  <cols>
    <col min="1" max="1" width="68.5" style="68" customWidth="1"/>
    <col min="2" max="3" width="25.83203125" style="59" customWidth="1"/>
    <col min="4" max="4" width="25.83203125" style="70" customWidth="1"/>
    <col min="5" max="5" width="5.33203125" style="70" bestFit="1" customWidth="1"/>
    <col min="6" max="6" width="19.5" style="70" bestFit="1" customWidth="1"/>
    <col min="7" max="7" width="5.83203125" style="70" bestFit="1" customWidth="1"/>
    <col min="8" max="8" width="19.5" style="70" bestFit="1" customWidth="1"/>
    <col min="9" max="9" width="5.33203125" style="70" bestFit="1" customWidth="1"/>
    <col min="10" max="10" width="18.66015625" style="70" bestFit="1" customWidth="1"/>
    <col min="11" max="23" width="12.5" style="70" customWidth="1"/>
    <col min="24" max="16384" width="12.5" style="54" customWidth="1"/>
  </cols>
  <sheetData>
    <row r="1" spans="1:4" ht="45" customHeight="1">
      <c r="A1" s="271" t="str">
        <f>CONCATENATE('Tekst varijable'!A2," ",UPPER('Tekst varijable'!A1))</f>
        <v>52209 HRVATSKA ZAKLADA ZA ZNANOST</v>
      </c>
      <c r="B1" s="271"/>
      <c r="C1" s="271"/>
      <c r="D1" s="271"/>
    </row>
    <row r="3" spans="1:4" ht="43.5" customHeight="1">
      <c r="A3" s="270" t="s">
        <v>154</v>
      </c>
      <c r="B3" s="270"/>
      <c r="C3" s="270"/>
      <c r="D3" s="270"/>
    </row>
    <row r="4" spans="1:3" s="57" customFormat="1" ht="12.75" customHeight="1">
      <c r="A4" s="55"/>
      <c r="B4" s="56"/>
      <c r="C4" s="56"/>
    </row>
    <row r="5" spans="1:23" s="58" customFormat="1" ht="15" customHeight="1">
      <c r="A5" s="269" t="s">
        <v>5</v>
      </c>
      <c r="B5" s="269"/>
      <c r="C5" s="269"/>
      <c r="D5" s="2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s="58" customFormat="1" ht="9" customHeight="1">
      <c r="A6" s="57"/>
      <c r="B6" s="59"/>
      <c r="C6" s="5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3" s="61" customFormat="1" ht="12" customHeight="1">
      <c r="A7" s="164"/>
      <c r="B7" s="60"/>
      <c r="C7" s="60"/>
    </row>
    <row r="8" spans="1:23" s="62" customFormat="1" ht="18" customHeight="1">
      <c r="A8" s="268" t="s">
        <v>24</v>
      </c>
      <c r="B8" s="268"/>
      <c r="C8" s="268"/>
      <c r="D8" s="268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s="62" customFormat="1" ht="6.75" customHeight="1">
      <c r="A9" s="54"/>
      <c r="B9" s="63"/>
      <c r="C9" s="63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s="62" customFormat="1" ht="39.75" customHeight="1">
      <c r="A10" s="121" t="s">
        <v>123</v>
      </c>
      <c r="B10" s="261" t="s">
        <v>151</v>
      </c>
      <c r="C10" s="260" t="s">
        <v>152</v>
      </c>
      <c r="D10" s="259" t="s">
        <v>153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s="66" customFormat="1" ht="15">
      <c r="A11" s="64">
        <v>1</v>
      </c>
      <c r="B11" s="65">
        <v>2</v>
      </c>
      <c r="C11" s="65">
        <v>3</v>
      </c>
      <c r="D11" s="65">
        <v>4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9.5" customHeight="1">
      <c r="A12" s="67" t="s">
        <v>124</v>
      </c>
      <c r="B12" s="72">
        <f>'Račun prihoda i rashoda- ekonom'!D9</f>
        <v>45472101.32</v>
      </c>
      <c r="C12" s="72">
        <f>'Račun prihoda i rashoda- ekonom'!E9</f>
        <v>0</v>
      </c>
      <c r="D12" s="72">
        <f>B12+C12</f>
        <v>45472101.32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54"/>
      <c r="U12" s="54"/>
      <c r="V12" s="54"/>
      <c r="W12" s="54"/>
    </row>
    <row r="13" spans="1:23" ht="19.5" customHeight="1">
      <c r="A13" s="67" t="s">
        <v>125</v>
      </c>
      <c r="B13" s="72">
        <v>0</v>
      </c>
      <c r="C13" s="72">
        <f>'Račun prihoda i rashoda- ekonom'!E8</f>
        <v>0</v>
      </c>
      <c r="D13" s="264">
        <f aca="true" t="shared" si="0" ref="D13:D18">B13+C13</f>
        <v>0</v>
      </c>
      <c r="E13" s="74"/>
      <c r="F13" s="74"/>
      <c r="G13" s="74"/>
      <c r="H13" s="74"/>
      <c r="I13" s="74"/>
      <c r="J13" s="7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ht="19.5" customHeight="1">
      <c r="A14" s="117" t="s">
        <v>2</v>
      </c>
      <c r="B14" s="118">
        <f>B12+B13</f>
        <v>45472101.32</v>
      </c>
      <c r="C14" s="118">
        <f>C12+C13</f>
        <v>0</v>
      </c>
      <c r="D14" s="118">
        <f t="shared" si="0"/>
        <v>45472101.32</v>
      </c>
      <c r="E14" s="59"/>
      <c r="F14" s="59"/>
      <c r="G14" s="59"/>
      <c r="H14" s="59"/>
      <c r="I14" s="59"/>
      <c r="J14" s="59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19.5" customHeight="1">
      <c r="A15" s="67" t="s">
        <v>126</v>
      </c>
      <c r="B15" s="72">
        <f>'Račun prihoda i rashoda- ekonom'!D19</f>
        <v>45470115</v>
      </c>
      <c r="C15" s="72">
        <f>'Račun prihoda i rashoda- ekonom'!E19</f>
        <v>0</v>
      </c>
      <c r="D15" s="264">
        <f t="shared" si="0"/>
        <v>45470115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9.5" customHeight="1">
      <c r="A16" s="67" t="s">
        <v>127</v>
      </c>
      <c r="B16" s="72">
        <f>'Račun prihoda i rashoda- ekonom'!D26</f>
        <v>150380</v>
      </c>
      <c r="C16" s="72">
        <f>'Račun prihoda i rashoda- ekonom'!E26</f>
        <v>0</v>
      </c>
      <c r="D16" s="264">
        <f t="shared" si="0"/>
        <v>150380</v>
      </c>
      <c r="E16" s="59"/>
      <c r="F16" s="59"/>
      <c r="G16" s="59"/>
      <c r="H16" s="59"/>
      <c r="I16" s="59"/>
      <c r="J16" s="59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9.5" customHeight="1">
      <c r="A17" s="117" t="s">
        <v>3</v>
      </c>
      <c r="B17" s="118">
        <f>B15+B16</f>
        <v>45620495</v>
      </c>
      <c r="C17" s="118">
        <f>C15+C16</f>
        <v>0</v>
      </c>
      <c r="D17" s="118">
        <f t="shared" si="0"/>
        <v>45620495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54"/>
      <c r="Q17" s="54"/>
      <c r="R17" s="54"/>
      <c r="S17" s="54"/>
      <c r="T17" s="54"/>
      <c r="U17" s="54"/>
      <c r="V17" s="54"/>
      <c r="W17" s="54"/>
    </row>
    <row r="18" spans="1:23" ht="19.5" customHeight="1">
      <c r="A18" s="120" t="s">
        <v>6</v>
      </c>
      <c r="B18" s="118">
        <f>B14-B17</f>
        <v>-148393.6799999997</v>
      </c>
      <c r="C18" s="118">
        <f>C14-C17</f>
        <v>0</v>
      </c>
      <c r="D18" s="118">
        <f t="shared" si="0"/>
        <v>-148393.6799999997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3" s="58" customFormat="1" ht="14.25" customHeight="1">
      <c r="A19" s="68"/>
      <c r="B19" s="59"/>
      <c r="C19" s="59"/>
    </row>
    <row r="20" spans="1:3" s="58" customFormat="1" ht="18.75" customHeight="1">
      <c r="A20" s="268" t="s">
        <v>25</v>
      </c>
      <c r="B20" s="268"/>
      <c r="C20" s="268"/>
    </row>
    <row r="21" spans="1:3" s="58" customFormat="1" ht="6.75" customHeight="1">
      <c r="A21" s="69"/>
      <c r="B21" s="59"/>
      <c r="C21" s="59"/>
    </row>
    <row r="22" spans="1:23" s="62" customFormat="1" ht="39.75" customHeight="1">
      <c r="A22" s="121" t="s">
        <v>123</v>
      </c>
      <c r="B22" s="266" t="s">
        <v>151</v>
      </c>
      <c r="C22" s="265" t="s">
        <v>152</v>
      </c>
      <c r="D22" s="263" t="s">
        <v>153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s="66" customFormat="1" ht="15">
      <c r="A23" s="64">
        <v>1</v>
      </c>
      <c r="B23" s="65">
        <v>2</v>
      </c>
      <c r="C23" s="65">
        <v>3</v>
      </c>
      <c r="D23" s="65">
        <v>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s="62" customFormat="1" ht="19.5" customHeight="1">
      <c r="A24" s="67" t="s">
        <v>128</v>
      </c>
      <c r="B24" s="113">
        <v>0</v>
      </c>
      <c r="C24" s="113">
        <v>0</v>
      </c>
      <c r="D24" s="113">
        <f>B24+C24</f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s="62" customFormat="1" ht="19.5" customHeight="1">
      <c r="A25" s="67" t="s">
        <v>129</v>
      </c>
      <c r="B25" s="113">
        <v>0</v>
      </c>
      <c r="C25" s="113">
        <v>0</v>
      </c>
      <c r="D25" s="267">
        <f aca="true" t="shared" si="1" ref="D25:D30">B25+C25</f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s="62" customFormat="1" ht="19.5" customHeight="1">
      <c r="A26" s="117" t="s">
        <v>122</v>
      </c>
      <c r="B26" s="119"/>
      <c r="C26" s="119"/>
      <c r="D26" s="119">
        <f t="shared" si="1"/>
        <v>0</v>
      </c>
      <c r="E26" s="54"/>
      <c r="F26" s="54"/>
      <c r="G26" s="54"/>
      <c r="H26" s="54"/>
      <c r="I26" s="54"/>
      <c r="J26" s="59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s="62" customFormat="1" ht="19.5" customHeight="1">
      <c r="A27" s="67" t="s">
        <v>11</v>
      </c>
      <c r="B27" s="113">
        <v>207870</v>
      </c>
      <c r="C27" s="113"/>
      <c r="D27" s="267">
        <f t="shared" si="1"/>
        <v>207870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s="62" customFormat="1" ht="19.5" customHeight="1">
      <c r="A28" s="67" t="s">
        <v>12</v>
      </c>
      <c r="B28" s="113">
        <v>59476</v>
      </c>
      <c r="C28" s="113"/>
      <c r="D28" s="267">
        <f t="shared" si="1"/>
        <v>59476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ht="19.5" customHeight="1">
      <c r="A29" s="117" t="s">
        <v>7</v>
      </c>
      <c r="B29" s="118">
        <v>148394</v>
      </c>
      <c r="C29" s="118">
        <f>C27-C28</f>
        <v>0</v>
      </c>
      <c r="D29" s="119">
        <f t="shared" si="1"/>
        <v>148394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s="62" customFormat="1" ht="19.5" customHeight="1">
      <c r="A30" s="117" t="s">
        <v>4</v>
      </c>
      <c r="B30" s="118">
        <f>B18+B29</f>
        <v>0.3200000002980232</v>
      </c>
      <c r="C30" s="118">
        <f>C18+C29</f>
        <v>0</v>
      </c>
      <c r="D30" s="119">
        <f t="shared" si="1"/>
        <v>0.3200000002980232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ht="15.75" customHeight="1">
      <c r="D31" s="116"/>
    </row>
    <row r="32" spans="2:3" s="70" customFormat="1" ht="15" customHeight="1">
      <c r="B32" s="75"/>
      <c r="C32" s="75"/>
    </row>
    <row r="33" spans="2:4" s="70" customFormat="1" ht="15" customHeight="1">
      <c r="B33" s="75"/>
      <c r="C33" s="75"/>
      <c r="D33" s="75"/>
    </row>
    <row r="34" spans="2:4" s="70" customFormat="1" ht="17.25" customHeight="1">
      <c r="B34" s="75"/>
      <c r="C34" s="75"/>
      <c r="D34" s="75"/>
    </row>
    <row r="35" spans="2:4" s="70" customFormat="1" ht="15" customHeight="1">
      <c r="B35" s="75"/>
      <c r="C35" s="75"/>
      <c r="D35" s="75"/>
    </row>
    <row r="36" spans="2:3" s="70" customFormat="1" ht="15" customHeight="1">
      <c r="B36" s="75"/>
      <c r="C36" s="75"/>
    </row>
    <row r="37" spans="2:3" s="70" customFormat="1" ht="15" customHeight="1">
      <c r="B37" s="75"/>
      <c r="C37" s="75"/>
    </row>
    <row r="38" spans="2:3" s="70" customFormat="1" ht="15" customHeight="1">
      <c r="B38" s="75"/>
      <c r="C38" s="75"/>
    </row>
    <row r="39" spans="2:3" s="70" customFormat="1" ht="15" customHeight="1">
      <c r="B39" s="75"/>
      <c r="C39" s="75"/>
    </row>
    <row r="40" spans="2:3" s="70" customFormat="1" ht="15" customHeight="1">
      <c r="B40" s="75"/>
      <c r="C40" s="75"/>
    </row>
    <row r="41" spans="2:3" s="70" customFormat="1" ht="15" customHeight="1">
      <c r="B41" s="75"/>
      <c r="C41" s="75"/>
    </row>
    <row r="42" spans="2:3" s="70" customFormat="1" ht="15" customHeight="1">
      <c r="B42" s="75"/>
      <c r="C42" s="75"/>
    </row>
    <row r="43" spans="2:3" s="70" customFormat="1" ht="15" customHeight="1">
      <c r="B43" s="75"/>
      <c r="C43" s="75"/>
    </row>
    <row r="44" spans="2:3" s="70" customFormat="1" ht="15" customHeight="1">
      <c r="B44" s="75"/>
      <c r="C44" s="75"/>
    </row>
    <row r="45" spans="2:3" s="70" customFormat="1" ht="15" customHeight="1">
      <c r="B45" s="75"/>
      <c r="C45" s="75"/>
    </row>
    <row r="46" spans="2:3" s="70" customFormat="1" ht="15" customHeight="1">
      <c r="B46" s="75"/>
      <c r="C46" s="75"/>
    </row>
    <row r="47" spans="2:3" s="70" customFormat="1" ht="15" customHeight="1">
      <c r="B47" s="75"/>
      <c r="C47" s="75"/>
    </row>
    <row r="48" spans="2:3" s="70" customFormat="1" ht="15" customHeight="1">
      <c r="B48" s="75"/>
      <c r="C48" s="75"/>
    </row>
    <row r="49" spans="2:3" s="70" customFormat="1" ht="15" customHeight="1">
      <c r="B49" s="75"/>
      <c r="C49" s="75"/>
    </row>
    <row r="50" spans="2:3" s="70" customFormat="1" ht="15" customHeight="1">
      <c r="B50" s="75"/>
      <c r="C50" s="75"/>
    </row>
    <row r="51" spans="2:3" s="70" customFormat="1" ht="15" customHeight="1">
      <c r="B51" s="75"/>
      <c r="C51" s="75"/>
    </row>
    <row r="52" spans="2:3" s="70" customFormat="1" ht="15" customHeight="1">
      <c r="B52" s="75"/>
      <c r="C52" s="75"/>
    </row>
    <row r="53" spans="2:3" s="70" customFormat="1" ht="15" customHeight="1">
      <c r="B53" s="75"/>
      <c r="C53" s="75"/>
    </row>
    <row r="54" spans="2:3" s="70" customFormat="1" ht="15" customHeight="1">
      <c r="B54" s="75"/>
      <c r="C54" s="75"/>
    </row>
    <row r="55" spans="2:3" s="70" customFormat="1" ht="15" customHeight="1">
      <c r="B55" s="75"/>
      <c r="C55" s="75"/>
    </row>
    <row r="56" spans="2:3" s="70" customFormat="1" ht="15" customHeight="1">
      <c r="B56" s="75"/>
      <c r="C56" s="75"/>
    </row>
    <row r="57" spans="2:3" s="70" customFormat="1" ht="15" customHeight="1">
      <c r="B57" s="75"/>
      <c r="C57" s="75"/>
    </row>
    <row r="58" spans="2:3" s="70" customFormat="1" ht="15" customHeight="1">
      <c r="B58" s="75"/>
      <c r="C58" s="75"/>
    </row>
    <row r="59" spans="2:3" s="70" customFormat="1" ht="15" customHeight="1">
      <c r="B59" s="75"/>
      <c r="C59" s="75"/>
    </row>
    <row r="60" spans="2:3" s="70" customFormat="1" ht="15" customHeight="1">
      <c r="B60" s="75"/>
      <c r="C60" s="75"/>
    </row>
    <row r="61" spans="2:3" s="70" customFormat="1" ht="15" customHeight="1">
      <c r="B61" s="75"/>
      <c r="C61" s="75"/>
    </row>
    <row r="62" spans="2:3" s="70" customFormat="1" ht="15" customHeight="1">
      <c r="B62" s="75"/>
      <c r="C62" s="75"/>
    </row>
    <row r="63" spans="2:3" s="70" customFormat="1" ht="15" customHeight="1">
      <c r="B63" s="75"/>
      <c r="C63" s="75"/>
    </row>
    <row r="64" spans="2:3" s="70" customFormat="1" ht="15" customHeight="1">
      <c r="B64" s="75"/>
      <c r="C64" s="75"/>
    </row>
    <row r="65" spans="2:3" s="70" customFormat="1" ht="15" customHeight="1">
      <c r="B65" s="75"/>
      <c r="C65" s="75"/>
    </row>
    <row r="66" spans="2:3" s="70" customFormat="1" ht="15" customHeight="1">
      <c r="B66" s="75"/>
      <c r="C66" s="75"/>
    </row>
    <row r="67" spans="2:3" s="70" customFormat="1" ht="15" customHeight="1">
      <c r="B67" s="75"/>
      <c r="C67" s="75"/>
    </row>
    <row r="68" spans="2:3" s="70" customFormat="1" ht="15" customHeight="1">
      <c r="B68" s="75"/>
      <c r="C68" s="75"/>
    </row>
    <row r="69" spans="2:3" s="70" customFormat="1" ht="15" customHeight="1">
      <c r="B69" s="75"/>
      <c r="C69" s="75"/>
    </row>
    <row r="70" spans="2:3" s="70" customFormat="1" ht="15" customHeight="1">
      <c r="B70" s="75"/>
      <c r="C70" s="75"/>
    </row>
    <row r="71" spans="2:3" s="70" customFormat="1" ht="15" customHeight="1">
      <c r="B71" s="75"/>
      <c r="C71" s="75"/>
    </row>
    <row r="72" spans="2:3" s="70" customFormat="1" ht="15" customHeight="1">
      <c r="B72" s="75"/>
      <c r="C72" s="75"/>
    </row>
    <row r="73" spans="2:3" s="70" customFormat="1" ht="15" customHeight="1">
      <c r="B73" s="75"/>
      <c r="C73" s="75"/>
    </row>
    <row r="74" spans="2:3" s="70" customFormat="1" ht="15" customHeight="1">
      <c r="B74" s="75"/>
      <c r="C74" s="75"/>
    </row>
    <row r="75" spans="2:3" s="70" customFormat="1" ht="15" customHeight="1">
      <c r="B75" s="75"/>
      <c r="C75" s="75"/>
    </row>
    <row r="76" spans="2:3" s="70" customFormat="1" ht="15" customHeight="1">
      <c r="B76" s="75"/>
      <c r="C76" s="75"/>
    </row>
    <row r="77" spans="2:3" s="70" customFormat="1" ht="15" customHeight="1">
      <c r="B77" s="75"/>
      <c r="C77" s="75"/>
    </row>
    <row r="78" spans="2:3" s="70" customFormat="1" ht="15" customHeight="1">
      <c r="B78" s="75"/>
      <c r="C78" s="75"/>
    </row>
    <row r="79" spans="2:3" s="70" customFormat="1" ht="15" customHeight="1">
      <c r="B79" s="75"/>
      <c r="C79" s="75"/>
    </row>
    <row r="80" spans="2:3" s="70" customFormat="1" ht="15" customHeight="1">
      <c r="B80" s="75"/>
      <c r="C80" s="75"/>
    </row>
    <row r="81" spans="2:3" s="70" customFormat="1" ht="15" customHeight="1">
      <c r="B81" s="75"/>
      <c r="C81" s="75"/>
    </row>
    <row r="82" spans="2:3" s="70" customFormat="1" ht="15" customHeight="1">
      <c r="B82" s="75"/>
      <c r="C82" s="75"/>
    </row>
    <row r="83" spans="2:3" s="70" customFormat="1" ht="15" customHeight="1">
      <c r="B83" s="75"/>
      <c r="C83" s="75"/>
    </row>
    <row r="84" spans="2:3" s="70" customFormat="1" ht="15" customHeight="1">
      <c r="B84" s="75"/>
      <c r="C84" s="75"/>
    </row>
    <row r="85" spans="2:3" s="70" customFormat="1" ht="15" customHeight="1">
      <c r="B85" s="75"/>
      <c r="C85" s="75"/>
    </row>
    <row r="86" spans="2:3" s="70" customFormat="1" ht="15" customHeight="1">
      <c r="B86" s="75"/>
      <c r="C86" s="75"/>
    </row>
    <row r="87" spans="2:3" s="70" customFormat="1" ht="15" customHeight="1">
      <c r="B87" s="75"/>
      <c r="C87" s="75"/>
    </row>
    <row r="88" spans="2:3" s="70" customFormat="1" ht="15" customHeight="1">
      <c r="B88" s="75"/>
      <c r="C88" s="75"/>
    </row>
    <row r="89" spans="2:3" s="70" customFormat="1" ht="15" customHeight="1">
      <c r="B89" s="75"/>
      <c r="C89" s="75"/>
    </row>
    <row r="90" spans="2:3" s="70" customFormat="1" ht="15" customHeight="1">
      <c r="B90" s="75"/>
      <c r="C90" s="75"/>
    </row>
    <row r="91" spans="2:3" s="70" customFormat="1" ht="15" customHeight="1">
      <c r="B91" s="75"/>
      <c r="C91" s="75"/>
    </row>
    <row r="92" spans="2:3" s="70" customFormat="1" ht="15" customHeight="1">
      <c r="B92" s="75"/>
      <c r="C92" s="75"/>
    </row>
    <row r="93" spans="2:3" s="70" customFormat="1" ht="15" customHeight="1">
      <c r="B93" s="75"/>
      <c r="C93" s="75"/>
    </row>
    <row r="94" spans="2:3" s="70" customFormat="1" ht="15" customHeight="1">
      <c r="B94" s="75"/>
      <c r="C94" s="75"/>
    </row>
    <row r="95" spans="2:3" s="70" customFormat="1" ht="15" customHeight="1">
      <c r="B95" s="75"/>
      <c r="C95" s="75"/>
    </row>
    <row r="96" spans="2:3" s="70" customFormat="1" ht="15" customHeight="1">
      <c r="B96" s="75"/>
      <c r="C96" s="75"/>
    </row>
    <row r="97" spans="2:3" s="70" customFormat="1" ht="15" customHeight="1">
      <c r="B97" s="75"/>
      <c r="C97" s="75"/>
    </row>
    <row r="98" spans="2:3" s="70" customFormat="1" ht="15" customHeight="1">
      <c r="B98" s="75"/>
      <c r="C98" s="75"/>
    </row>
    <row r="99" spans="2:3" s="70" customFormat="1" ht="15" customHeight="1">
      <c r="B99" s="75"/>
      <c r="C99" s="75"/>
    </row>
    <row r="100" spans="2:3" s="70" customFormat="1" ht="15" customHeight="1">
      <c r="B100" s="75"/>
      <c r="C100" s="75"/>
    </row>
    <row r="101" spans="2:3" s="70" customFormat="1" ht="15" customHeight="1">
      <c r="B101" s="75"/>
      <c r="C101" s="75"/>
    </row>
    <row r="102" spans="2:3" s="70" customFormat="1" ht="15" customHeight="1">
      <c r="B102" s="75"/>
      <c r="C102" s="75"/>
    </row>
    <row r="103" spans="2:3" s="70" customFormat="1" ht="15" customHeight="1">
      <c r="B103" s="75"/>
      <c r="C103" s="75"/>
    </row>
    <row r="104" spans="2:3" s="70" customFormat="1" ht="15" customHeight="1">
      <c r="B104" s="75"/>
      <c r="C104" s="75"/>
    </row>
    <row r="105" spans="2:3" s="70" customFormat="1" ht="15" customHeight="1">
      <c r="B105" s="75"/>
      <c r="C105" s="75"/>
    </row>
    <row r="106" spans="2:3" s="70" customFormat="1" ht="15" customHeight="1">
      <c r="B106" s="75"/>
      <c r="C106" s="75"/>
    </row>
    <row r="107" spans="2:3" s="70" customFormat="1" ht="15" customHeight="1">
      <c r="B107" s="75"/>
      <c r="C107" s="75"/>
    </row>
    <row r="108" spans="2:3" s="70" customFormat="1" ht="15" customHeight="1">
      <c r="B108" s="75"/>
      <c r="C108" s="75"/>
    </row>
    <row r="109" spans="2:3" s="70" customFormat="1" ht="15" customHeight="1">
      <c r="B109" s="75"/>
      <c r="C109" s="75"/>
    </row>
    <row r="110" spans="2:3" s="70" customFormat="1" ht="15" customHeight="1">
      <c r="B110" s="75"/>
      <c r="C110" s="75"/>
    </row>
    <row r="111" spans="2:3" s="70" customFormat="1" ht="15" customHeight="1">
      <c r="B111" s="75"/>
      <c r="C111" s="75"/>
    </row>
    <row r="112" spans="2:3" s="70" customFormat="1" ht="15" customHeight="1">
      <c r="B112" s="75"/>
      <c r="C112" s="75"/>
    </row>
    <row r="113" spans="2:3" s="70" customFormat="1" ht="15" customHeight="1">
      <c r="B113" s="75"/>
      <c r="C113" s="75"/>
    </row>
    <row r="114" spans="2:3" s="70" customFormat="1" ht="15" customHeight="1">
      <c r="B114" s="75"/>
      <c r="C114" s="75"/>
    </row>
    <row r="115" spans="2:3" s="70" customFormat="1" ht="15" customHeight="1">
      <c r="B115" s="75"/>
      <c r="C115" s="75"/>
    </row>
    <row r="116" spans="2:3" s="70" customFormat="1" ht="15" customHeight="1">
      <c r="B116" s="75"/>
      <c r="C116" s="75"/>
    </row>
    <row r="117" spans="2:3" s="70" customFormat="1" ht="15" customHeight="1">
      <c r="B117" s="75"/>
      <c r="C117" s="75"/>
    </row>
    <row r="118" spans="2:3" s="70" customFormat="1" ht="15" customHeight="1">
      <c r="B118" s="75"/>
      <c r="C118" s="75"/>
    </row>
    <row r="119" spans="2:3" s="70" customFormat="1" ht="15" customHeight="1">
      <c r="B119" s="75"/>
      <c r="C119" s="75"/>
    </row>
    <row r="120" spans="2:3" s="70" customFormat="1" ht="15" customHeight="1">
      <c r="B120" s="75"/>
      <c r="C120" s="75"/>
    </row>
    <row r="121" spans="2:3" s="70" customFormat="1" ht="15" customHeight="1">
      <c r="B121" s="75"/>
      <c r="C121" s="75"/>
    </row>
    <row r="122" spans="2:3" s="70" customFormat="1" ht="15" customHeight="1">
      <c r="B122" s="75"/>
      <c r="C122" s="75"/>
    </row>
    <row r="123" spans="2:3" s="70" customFormat="1" ht="15" customHeight="1">
      <c r="B123" s="75"/>
      <c r="C123" s="75"/>
    </row>
    <row r="124" spans="2:3" s="70" customFormat="1" ht="15" customHeight="1">
      <c r="B124" s="75"/>
      <c r="C124" s="75"/>
    </row>
    <row r="125" spans="2:3" s="70" customFormat="1" ht="15" customHeight="1">
      <c r="B125" s="75"/>
      <c r="C125" s="75"/>
    </row>
    <row r="126" spans="2:3" s="70" customFormat="1" ht="15" customHeight="1">
      <c r="B126" s="75"/>
      <c r="C126" s="75"/>
    </row>
    <row r="127" spans="2:3" s="70" customFormat="1" ht="15" customHeight="1">
      <c r="B127" s="75"/>
      <c r="C127" s="75"/>
    </row>
    <row r="128" spans="2:3" s="70" customFormat="1" ht="15" customHeight="1">
      <c r="B128" s="75"/>
      <c r="C128" s="75"/>
    </row>
    <row r="129" spans="2:3" s="70" customFormat="1" ht="15" customHeight="1">
      <c r="B129" s="75"/>
      <c r="C129" s="75"/>
    </row>
    <row r="130" spans="2:3" s="70" customFormat="1" ht="15" customHeight="1">
      <c r="B130" s="75"/>
      <c r="C130" s="75"/>
    </row>
  </sheetData>
  <sheetProtection password="CA12" sheet="1" formatCells="0" formatColumns="0" formatRows="0" pivotTables="0"/>
  <mergeCells count="5">
    <mergeCell ref="A20:C20"/>
    <mergeCell ref="A8:D8"/>
    <mergeCell ref="A5:D5"/>
    <mergeCell ref="A3:D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scale="77" r:id="rId1"/>
  <headerFooter alignWithMargins="0">
    <oddHeader>&amp;C&amp;"Times"&amp;9</oddHeader>
    <oddFooter>&amp;R&amp;P</oddFooter>
  </headerFooter>
  <rowBreaks count="1" manualBreakCount="1">
    <brk id="3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9"/>
  <sheetViews>
    <sheetView zoomScale="87" zoomScaleNormal="87" zoomScalePageLayoutView="0" workbookViewId="0" topLeftCell="A1">
      <selection activeCell="A1" sqref="A1:F1"/>
    </sheetView>
  </sheetViews>
  <sheetFormatPr defaultColWidth="11.66015625" defaultRowHeight="11.25"/>
  <cols>
    <col min="1" max="1" width="3.33203125" style="41" customWidth="1"/>
    <col min="2" max="2" width="4.16015625" style="41" customWidth="1"/>
    <col min="3" max="3" width="70" style="41" customWidth="1"/>
    <col min="4" max="6" width="25.83203125" style="41" customWidth="1"/>
    <col min="7" max="7" width="19.83203125" style="41" bestFit="1" customWidth="1"/>
    <col min="8" max="8" width="12.16015625" style="41" bestFit="1" customWidth="1"/>
    <col min="9" max="9" width="19.83203125" style="41" bestFit="1" customWidth="1"/>
    <col min="10" max="10" width="12.16015625" style="41" bestFit="1" customWidth="1"/>
    <col min="11" max="16384" width="11.66015625" style="41" customWidth="1"/>
  </cols>
  <sheetData>
    <row r="1" spans="1:6" ht="20.25" customHeight="1">
      <c r="A1" s="277" t="s">
        <v>34</v>
      </c>
      <c r="B1" s="277"/>
      <c r="C1" s="277"/>
      <c r="D1" s="277"/>
      <c r="E1" s="277"/>
      <c r="F1" s="277"/>
    </row>
    <row r="2" ht="16.5">
      <c r="A2" s="42"/>
    </row>
    <row r="3" spans="1:6" ht="15.75">
      <c r="A3" s="278" t="s">
        <v>138</v>
      </c>
      <c r="B3" s="278"/>
      <c r="C3" s="278"/>
      <c r="D3" s="278"/>
      <c r="E3" s="278"/>
      <c r="F3" s="278"/>
    </row>
    <row r="4" spans="1:5" ht="15.75">
      <c r="A4" s="43"/>
      <c r="B4" s="44"/>
      <c r="C4" s="44"/>
      <c r="D4" s="45"/>
      <c r="E4" s="45"/>
    </row>
    <row r="5" spans="4:5" ht="12.75">
      <c r="D5" s="46"/>
      <c r="E5" s="46"/>
    </row>
    <row r="6" spans="1:6" s="47" customFormat="1" ht="39.75" customHeight="1">
      <c r="A6" s="274" t="s">
        <v>123</v>
      </c>
      <c r="B6" s="275"/>
      <c r="C6" s="276"/>
      <c r="D6" s="261" t="s">
        <v>151</v>
      </c>
      <c r="E6" s="260" t="s">
        <v>152</v>
      </c>
      <c r="F6" s="263" t="s">
        <v>153</v>
      </c>
    </row>
    <row r="7" spans="1:6" s="48" customFormat="1" ht="11.25">
      <c r="A7" s="272">
        <v>1</v>
      </c>
      <c r="B7" s="273"/>
      <c r="C7" s="273"/>
      <c r="D7" s="76">
        <v>2</v>
      </c>
      <c r="E7" s="77">
        <v>3</v>
      </c>
      <c r="F7" s="77">
        <v>4</v>
      </c>
    </row>
    <row r="8" spans="1:6" s="48" customFormat="1" ht="19.5" customHeight="1">
      <c r="A8" s="238"/>
      <c r="B8" s="239"/>
      <c r="C8" s="200" t="s">
        <v>2</v>
      </c>
      <c r="D8" s="201">
        <v>45472101.32</v>
      </c>
      <c r="E8" s="201">
        <f>E9</f>
        <v>0</v>
      </c>
      <c r="F8" s="214">
        <f>D8+E8</f>
        <v>45472101.32</v>
      </c>
    </row>
    <row r="9" spans="1:11" ht="19.5" customHeight="1">
      <c r="A9" s="178">
        <v>6</v>
      </c>
      <c r="B9" s="202">
        <f>IF(ISNUMBER(SEARCH("YYY",#REF!)),LEFT(#REF!,LEN(#REF!)-3),"")</f>
      </c>
      <c r="C9" s="203" t="s">
        <v>114</v>
      </c>
      <c r="D9" s="204">
        <v>45472101.32</v>
      </c>
      <c r="E9" s="204">
        <f>E10+E11+E12</f>
        <v>0</v>
      </c>
      <c r="F9" s="218">
        <f>D9+E9</f>
        <v>45472101.32</v>
      </c>
      <c r="G9" s="20"/>
      <c r="H9" s="20"/>
      <c r="I9" s="49"/>
      <c r="J9" s="49"/>
      <c r="K9" s="49"/>
    </row>
    <row r="10" spans="1:11" ht="15" customHeight="1">
      <c r="A10" s="179">
        <f>IF(ISNUMBER(SEARCH("XXX",#REF!)),LEFT(#REF!,LEN(#REF!)-3),"")</f>
      </c>
      <c r="B10" s="205">
        <v>63</v>
      </c>
      <c r="C10" s="206" t="s">
        <v>115</v>
      </c>
      <c r="D10" s="207">
        <v>9265142.32</v>
      </c>
      <c r="E10" s="207">
        <f>'Račun prihoda i rashoda- izvori'!D11</f>
        <v>0</v>
      </c>
      <c r="F10" s="207">
        <f>D10+E10</f>
        <v>9265142.32</v>
      </c>
      <c r="G10" s="50"/>
      <c r="H10" s="50"/>
      <c r="I10" s="51"/>
      <c r="J10" s="51"/>
      <c r="K10" s="51"/>
    </row>
    <row r="11" spans="1:11" ht="15" customHeight="1">
      <c r="A11" s="179">
        <f>IF(ISNUMBER(SEARCH("XXX",#REF!)),LEFT(#REF!,LEN(#REF!)-3),"")</f>
      </c>
      <c r="B11" s="205">
        <v>64</v>
      </c>
      <c r="C11" s="206" t="s">
        <v>119</v>
      </c>
      <c r="D11" s="207">
        <v>20</v>
      </c>
      <c r="E11" s="207">
        <f>'Račun prihoda i rashoda- izvori'!D9</f>
        <v>0</v>
      </c>
      <c r="F11" s="207">
        <f>D11+E11</f>
        <v>20</v>
      </c>
      <c r="G11" s="50"/>
      <c r="H11" s="50"/>
      <c r="I11" s="51"/>
      <c r="J11" s="51"/>
      <c r="K11" s="51"/>
    </row>
    <row r="12" spans="1:11" ht="15" customHeight="1">
      <c r="A12" s="180">
        <f>IF(ISNUMBER(SEARCH("XXX",#REF!)),LEFT(#REF!,LEN(#REF!)-3),"")</f>
      </c>
      <c r="B12" s="208">
        <v>67</v>
      </c>
      <c r="C12" s="209" t="s">
        <v>116</v>
      </c>
      <c r="D12" s="210">
        <v>36206939</v>
      </c>
      <c r="E12" s="210">
        <f>'Račun prihoda i rashoda- izvori'!D6</f>
        <v>0</v>
      </c>
      <c r="F12" s="210">
        <f>D12+E12</f>
        <v>36206939</v>
      </c>
      <c r="G12" s="50"/>
      <c r="H12" s="50"/>
      <c r="I12" s="51"/>
      <c r="J12" s="51"/>
      <c r="K12" s="51"/>
    </row>
    <row r="13" spans="1:6" ht="15">
      <c r="A13" s="32"/>
      <c r="B13" s="32"/>
      <c r="C13" s="32"/>
      <c r="D13" s="32"/>
      <c r="E13" s="32"/>
      <c r="F13" s="32"/>
    </row>
    <row r="14" ht="12.75"/>
    <row r="15" spans="1:5" ht="12.75">
      <c r="A15" s="52"/>
      <c r="B15" s="52"/>
      <c r="C15" s="52"/>
      <c r="D15" s="53"/>
      <c r="E15" s="53"/>
    </row>
    <row r="16" spans="1:6" ht="39.75" customHeight="1">
      <c r="A16" s="274" t="s">
        <v>123</v>
      </c>
      <c r="B16" s="275"/>
      <c r="C16" s="276"/>
      <c r="D16" s="261" t="s">
        <v>151</v>
      </c>
      <c r="E16" s="260" t="s">
        <v>152</v>
      </c>
      <c r="F16" s="263" t="s">
        <v>153</v>
      </c>
    </row>
    <row r="17" spans="1:6" ht="12.75">
      <c r="A17" s="272">
        <v>1</v>
      </c>
      <c r="B17" s="273"/>
      <c r="C17" s="273"/>
      <c r="D17" s="78">
        <v>2</v>
      </c>
      <c r="E17" s="79">
        <v>3</v>
      </c>
      <c r="F17" s="79">
        <v>4</v>
      </c>
    </row>
    <row r="18" spans="1:6" ht="19.5" customHeight="1">
      <c r="A18" s="211"/>
      <c r="B18" s="212"/>
      <c r="C18" s="213" t="s">
        <v>3</v>
      </c>
      <c r="D18" s="214">
        <f>D19+D26</f>
        <v>45620495</v>
      </c>
      <c r="E18" s="214">
        <f>E19+E26</f>
        <v>0</v>
      </c>
      <c r="F18" s="214">
        <f>D18+E18</f>
        <v>45620495</v>
      </c>
    </row>
    <row r="19" spans="1:6" ht="19.5" customHeight="1">
      <c r="A19" s="215">
        <v>3</v>
      </c>
      <c r="B19" s="216">
        <f>IF(ISNUMBER(VALUE(#REF!)),#REF!,"")</f>
      </c>
      <c r="C19" s="217" t="s">
        <v>130</v>
      </c>
      <c r="D19" s="218">
        <f>SUM(D20:D25)</f>
        <v>45470115</v>
      </c>
      <c r="E19" s="218">
        <f>E20+E21+E22+E23+E24+E25</f>
        <v>0</v>
      </c>
      <c r="F19" s="218">
        <f>D19+E19</f>
        <v>45470115</v>
      </c>
    </row>
    <row r="20" spans="1:6" ht="15" customHeight="1">
      <c r="A20" s="219">
        <f>IF(ISNUMBER(VALUE(#REF!)),#REF!,"")</f>
      </c>
      <c r="B20" s="220">
        <v>31</v>
      </c>
      <c r="C20" s="221" t="s">
        <v>131</v>
      </c>
      <c r="D20" s="207">
        <v>1216813</v>
      </c>
      <c r="E20" s="207">
        <f>'POSEBNI DIO'!D35+'POSEBNI DIO'!D74++'POSEBNI DIO'!D135+'POSEBNI DIO'!D141</f>
        <v>0</v>
      </c>
      <c r="F20" s="207">
        <f aca="true" t="shared" si="0" ref="F20:F27">D20+E20</f>
        <v>1216813</v>
      </c>
    </row>
    <row r="21" spans="1:6" ht="15" customHeight="1">
      <c r="A21" s="219">
        <f>IF(ISNUMBER(VALUE(#REF!)),#REF!,"")</f>
      </c>
      <c r="B21" s="220">
        <v>32</v>
      </c>
      <c r="C21" s="221" t="s">
        <v>132</v>
      </c>
      <c r="D21" s="207">
        <f>'POSEBNI DIO'!C28+'POSEBNI DIO'!C36+'POSEBNI DIO'!C45+'POSEBNI DIO'!C53+'POSEBNI DIO'!C61+'POSEBNI DIO'!C75+'POSEBNI DIO'!C91+'POSEBNI DIO'!C108+'POSEBNI DIO'!C124+'POSEBNI DIO'!C136+'POSEBNI DIO'!C142</f>
        <v>1100076</v>
      </c>
      <c r="E21" s="207">
        <f>'POSEBNI DIO'!D28+'POSEBNI DIO'!D31+'POSEBNI DIO'!D36+'POSEBNI DIO'!D45+'POSEBNI DIO'!D49+'POSEBNI DIO'!D53+'POSEBNI DIO'!D61+'POSEBNI DIO'!D75+'POSEBNI DIO'!D91+'POSEBNI DIO'!D91+'POSEBNI DIO'!D96+'POSEBNI DIO'!D108+'POSEBNI DIO'!D124+'POSEBNI DIO'!D136+'POSEBNI DIO'!D142</f>
        <v>0</v>
      </c>
      <c r="F21" s="207">
        <f>D21+E21</f>
        <v>1100076</v>
      </c>
    </row>
    <row r="22" spans="1:6" ht="15" customHeight="1">
      <c r="A22" s="219">
        <f>IF(ISNUMBER(VALUE(#REF!)),#REF!,"")</f>
      </c>
      <c r="B22" s="220">
        <v>34</v>
      </c>
      <c r="C22" s="221" t="s">
        <v>133</v>
      </c>
      <c r="D22" s="207">
        <v>478</v>
      </c>
      <c r="E22" s="207">
        <f>'POSEBNI DIO'!D37+'POSEBNI DIO'!D46</f>
        <v>0</v>
      </c>
      <c r="F22" s="207">
        <f t="shared" si="0"/>
        <v>478</v>
      </c>
    </row>
    <row r="23" spans="1:6" ht="15" customHeight="1">
      <c r="A23" s="219">
        <f>IF(ISNUMBER(VALUE(#REF!)),#REF!,"")</f>
      </c>
      <c r="B23" s="220">
        <v>35</v>
      </c>
      <c r="C23" s="221" t="s">
        <v>134</v>
      </c>
      <c r="D23" s="207">
        <v>63565</v>
      </c>
      <c r="E23" s="207">
        <f>'POSEBNI DIO'!D18+'POSEBNI DIO'!D22+'POSEBNI DIO'!D80+'POSEBNI DIO'!D85+'POSEBNI DIO'!D137+'POSEBNI DIO'!D143</f>
        <v>0</v>
      </c>
      <c r="F23" s="207">
        <f t="shared" si="0"/>
        <v>63565</v>
      </c>
    </row>
    <row r="24" spans="1:6" ht="15" customHeight="1">
      <c r="A24" s="219">
        <f>IF(ISNUMBER(VALUE(#REF!)),#REF!,"")</f>
      </c>
      <c r="B24" s="220">
        <v>36</v>
      </c>
      <c r="C24" s="221" t="s">
        <v>135</v>
      </c>
      <c r="D24" s="207">
        <f>'POSEBNI DIO'!C19+'POSEBNI DIO'!C23+'POSEBNI DIO'!C38+'POSEBNI DIO'!C57+'POSEBNI DIO'!C62+'POSEBNI DIO'!C69+'POSEBNI DIO'!C81+'POSEBNI DIO'!C86+'POSEBNI DIO'!C92+'POSEBNI DIO'!C97+'POSEBNI DIO'!C104+'POSEBNI DIO'!C109+'POSEBNI DIO'!C112+'POSEBNI DIO'!C117+'POSEBNI DIO'!C121+'POSEBNI DIO'!C138+'POSEBNI DIO'!C144</f>
        <v>24141535</v>
      </c>
      <c r="E24" s="207">
        <f>'POSEBNI DIO'!D19+'POSEBNI DIO'!D23+'POSEBNI DIO'!D38+'POSEBNI DIO'!D57+'POSEBNI DIO'!D62+'POSEBNI DIO'!D69+'POSEBNI DIO'!D81+'POSEBNI DIO'!D86+'POSEBNI DIO'!D92+'POSEBNI DIO'!D97+'POSEBNI DIO'!D100+'POSEBNI DIO'!D104+'POSEBNI DIO'!D109+'POSEBNI DIO'!D112+'POSEBNI DIO'!D117+'POSEBNI DIO'!D121+'POSEBNI DIO'!D138+'POSEBNI DIO'!D144</f>
        <v>109296</v>
      </c>
      <c r="F24" s="207">
        <f t="shared" si="0"/>
        <v>24250831</v>
      </c>
    </row>
    <row r="25" spans="1:6" ht="15" customHeight="1">
      <c r="A25" s="219">
        <f>IF(ISNUMBER(VALUE(#REF!)),#REF!,"")</f>
      </c>
      <c r="B25" s="220">
        <v>38</v>
      </c>
      <c r="C25" s="221" t="s">
        <v>136</v>
      </c>
      <c r="D25" s="207">
        <f>'POSEBNI DIO'!C20+'POSEBNI DIO'!C58+'POSEBNI DIO'!C65+'POSEBNI DIO'!C70+'POSEBNI DIO'!C76+'POSEBNI DIO'!C82+'POSEBNI DIO'!C87+'POSEBNI DIO'!C93+'POSEBNI DIO'!C105+'POSEBNI DIO'!C113+'POSEBNI DIO'!C118+'POSEBNI DIO'!C128+'POSEBNI DIO'!C131</f>
        <v>18947648</v>
      </c>
      <c r="E25" s="207">
        <f>'POSEBNI DIO'!D20+'POSEBNI DIO'!D24+'POSEBNI DIO'!D58+'POSEBNI DIO'!D65+'POSEBNI DIO'!D70+'POSEBNI DIO'!D76+'POSEBNI DIO'!D82+'POSEBNI DIO'!D87+'POSEBNI DIO'!D93+'POSEBNI DIO'!D105+'POSEBNI DIO'!D113+'POSEBNI DIO'!D118+'POSEBNI DIO'!D128+'POSEBNI DIO'!D131</f>
        <v>-109296</v>
      </c>
      <c r="F25" s="207">
        <f t="shared" si="0"/>
        <v>18838352</v>
      </c>
    </row>
    <row r="26" spans="1:6" ht="19.5" customHeight="1">
      <c r="A26" s="215">
        <v>4</v>
      </c>
      <c r="B26" s="222">
        <f>IF(ISNUMBER(VALUE(#REF!)),#REF!,"")</f>
      </c>
      <c r="C26" s="217" t="s">
        <v>137</v>
      </c>
      <c r="D26" s="218">
        <f>D27+D28</f>
        <v>150380</v>
      </c>
      <c r="E26" s="218">
        <f>E27+E28</f>
        <v>0</v>
      </c>
      <c r="F26" s="218">
        <f t="shared" si="0"/>
        <v>150380</v>
      </c>
    </row>
    <row r="27" spans="1:6" ht="15" customHeight="1">
      <c r="A27" s="219">
        <f>IF(ISNUMBER(VALUE(#REF!)),#REF!,"")</f>
      </c>
      <c r="B27" s="220">
        <v>41</v>
      </c>
      <c r="C27" s="223" t="s">
        <v>66</v>
      </c>
      <c r="D27" s="207">
        <f>'POSEBNI DIO'!C40</f>
        <v>18000</v>
      </c>
      <c r="E27" s="207">
        <f>'POSEBNI DIO'!D40</f>
        <v>0</v>
      </c>
      <c r="F27" s="207">
        <f t="shared" si="0"/>
        <v>18000</v>
      </c>
    </row>
    <row r="28" spans="1:6" ht="15" customHeight="1">
      <c r="A28" s="224">
        <f>IF(ISNUMBER(VALUE(#REF!)),#REF!,"")</f>
      </c>
      <c r="B28" s="225">
        <v>42</v>
      </c>
      <c r="C28" s="226" t="s">
        <v>68</v>
      </c>
      <c r="D28" s="210">
        <f>'POSEBNI DIO'!C41</f>
        <v>132380</v>
      </c>
      <c r="E28" s="210">
        <f>'POSEBNI DIO'!D41</f>
        <v>0</v>
      </c>
      <c r="F28" s="210">
        <f>D28+E28</f>
        <v>132380</v>
      </c>
    </row>
    <row r="29" spans="4:5" ht="12.75">
      <c r="D29" s="114"/>
      <c r="E29" s="114"/>
    </row>
  </sheetData>
  <sheetProtection password="CA12" sheet="1" formatCells="0" autoFilter="0" pivotTables="0"/>
  <mergeCells count="6">
    <mergeCell ref="A17:C17"/>
    <mergeCell ref="A7:C7"/>
    <mergeCell ref="A6:C6"/>
    <mergeCell ref="A16:C16"/>
    <mergeCell ref="A1:F1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&amp;LVrijeme  izvođenja upita: &amp;D. &amp;T&amp;R&amp;P/&amp;N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29"/>
  <sheetViews>
    <sheetView zoomScale="90" zoomScaleNormal="90" zoomScalePageLayoutView="0" workbookViewId="0" topLeftCell="A1">
      <selection activeCell="A1" sqref="A1:E1"/>
    </sheetView>
  </sheetViews>
  <sheetFormatPr defaultColWidth="24" defaultRowHeight="11.25"/>
  <cols>
    <col min="1" max="1" width="24" style="32" customWidth="1"/>
    <col min="2" max="2" width="40.5" style="32" customWidth="1"/>
    <col min="3" max="3" width="25.83203125" style="31" customWidth="1"/>
    <col min="4" max="4" width="25.83203125" style="40" customWidth="1"/>
    <col min="5" max="5" width="25.83203125" style="31" customWidth="1"/>
    <col min="6" max="6" width="20.16015625" style="31" customWidth="1"/>
    <col min="7" max="7" width="12.5" style="32" customWidth="1"/>
    <col min="8" max="16384" width="24" style="32" customWidth="1"/>
  </cols>
  <sheetData>
    <row r="1" spans="1:5" ht="15">
      <c r="A1" s="282" t="s">
        <v>139</v>
      </c>
      <c r="B1" s="282"/>
      <c r="C1" s="282"/>
      <c r="D1" s="282"/>
      <c r="E1" s="282"/>
    </row>
    <row r="2" spans="1:5" ht="15">
      <c r="A2" s="33"/>
      <c r="B2" s="34"/>
      <c r="C2" s="18"/>
      <c r="D2" s="35"/>
      <c r="E2" s="18"/>
    </row>
    <row r="3" spans="1:5" ht="39.75" customHeight="1">
      <c r="A3" s="279" t="s">
        <v>123</v>
      </c>
      <c r="B3" s="280"/>
      <c r="C3" s="261" t="s">
        <v>151</v>
      </c>
      <c r="D3" s="260" t="s">
        <v>152</v>
      </c>
      <c r="E3" s="263" t="s">
        <v>153</v>
      </c>
    </row>
    <row r="4" spans="1:5" ht="15">
      <c r="A4" s="281">
        <v>1</v>
      </c>
      <c r="B4" s="281"/>
      <c r="C4" s="122">
        <v>2</v>
      </c>
      <c r="D4" s="123">
        <v>3</v>
      </c>
      <c r="E4" s="123">
        <v>4</v>
      </c>
    </row>
    <row r="5" spans="1:5" ht="19.5" customHeight="1">
      <c r="A5" s="181"/>
      <c r="B5" s="182" t="s">
        <v>2</v>
      </c>
      <c r="C5" s="177">
        <v>45472101.32</v>
      </c>
      <c r="D5" s="177">
        <f>D6+D9+D11</f>
        <v>0</v>
      </c>
      <c r="E5" s="262">
        <f>C5+D5</f>
        <v>45472101.32</v>
      </c>
    </row>
    <row r="6" spans="1:17" s="39" customFormat="1" ht="19.5" customHeight="1">
      <c r="A6" s="191" t="s">
        <v>69</v>
      </c>
      <c r="B6" s="183" t="s">
        <v>44</v>
      </c>
      <c r="C6" s="157">
        <v>36206939</v>
      </c>
      <c r="D6" s="157">
        <f>D7+D8</f>
        <v>0</v>
      </c>
      <c r="E6" s="255">
        <f aca="true" t="shared" si="0" ref="E6:E29">C6+D6</f>
        <v>36206939</v>
      </c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">
      <c r="A7" s="192" t="s">
        <v>43</v>
      </c>
      <c r="B7" s="194" t="s">
        <v>44</v>
      </c>
      <c r="C7" s="162">
        <v>36016685</v>
      </c>
      <c r="D7" s="162">
        <f>'POSEBNI DIO'!D5</f>
        <v>0</v>
      </c>
      <c r="E7" s="256">
        <f t="shared" si="0"/>
        <v>36016685</v>
      </c>
      <c r="F7" s="27"/>
      <c r="G7" s="28"/>
      <c r="H7" s="131"/>
      <c r="I7" s="28"/>
      <c r="J7" s="28"/>
      <c r="K7" s="28"/>
      <c r="L7" s="28"/>
      <c r="M7" s="28"/>
      <c r="N7" s="28"/>
      <c r="O7" s="28"/>
      <c r="P7" s="28"/>
      <c r="Q7" s="28"/>
    </row>
    <row r="8" spans="1:17" ht="15">
      <c r="A8" s="235" t="s">
        <v>150</v>
      </c>
      <c r="B8" s="236" t="s">
        <v>46</v>
      </c>
      <c r="C8" s="237">
        <v>190254</v>
      </c>
      <c r="D8" s="162">
        <f>'POSEBNI DIO'!D6</f>
        <v>0</v>
      </c>
      <c r="E8" s="256">
        <f t="shared" si="0"/>
        <v>190254</v>
      </c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9.5" customHeight="1">
      <c r="A9" s="193" t="s">
        <v>63</v>
      </c>
      <c r="B9" s="195" t="s">
        <v>70</v>
      </c>
      <c r="C9" s="159">
        <v>20</v>
      </c>
      <c r="D9" s="159">
        <f>D10</f>
        <v>0</v>
      </c>
      <c r="E9" s="255">
        <f t="shared" si="0"/>
        <v>20</v>
      </c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>
      <c r="A10" s="192" t="s">
        <v>53</v>
      </c>
      <c r="B10" s="194" t="s">
        <v>54</v>
      </c>
      <c r="C10" s="162">
        <v>20</v>
      </c>
      <c r="D10" s="162">
        <f>'POSEBNI DIO'!D7</f>
        <v>0</v>
      </c>
      <c r="E10" s="256">
        <f t="shared" si="0"/>
        <v>20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9.5" customHeight="1">
      <c r="A11" s="191" t="s">
        <v>71</v>
      </c>
      <c r="B11" s="183" t="s">
        <v>72</v>
      </c>
      <c r="C11" s="157">
        <v>9265142.32</v>
      </c>
      <c r="D11" s="157">
        <f>D12+D13+D14+D15+D16</f>
        <v>0</v>
      </c>
      <c r="E11" s="255">
        <f t="shared" si="0"/>
        <v>9265142.32</v>
      </c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5">
      <c r="A12" s="192" t="s">
        <v>35</v>
      </c>
      <c r="B12" s="194" t="s">
        <v>36</v>
      </c>
      <c r="C12" s="162">
        <v>5241.32</v>
      </c>
      <c r="D12" s="162">
        <f>'POSEBNI DIO'!D8</f>
        <v>0</v>
      </c>
      <c r="E12" s="256">
        <f t="shared" si="0"/>
        <v>5241.32</v>
      </c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>
      <c r="A13" s="192">
        <v>52</v>
      </c>
      <c r="B13" s="194" t="s">
        <v>121</v>
      </c>
      <c r="C13" s="162">
        <v>0</v>
      </c>
      <c r="D13" s="162">
        <f>'POSEBNI DIO'!D9</f>
        <v>0</v>
      </c>
      <c r="E13" s="256">
        <f t="shared" si="0"/>
        <v>0</v>
      </c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">
      <c r="A14" s="192" t="s">
        <v>37</v>
      </c>
      <c r="B14" s="194" t="s">
        <v>38</v>
      </c>
      <c r="C14" s="162">
        <v>0</v>
      </c>
      <c r="D14" s="162">
        <f>'POSEBNI DIO'!D10</f>
        <v>0</v>
      </c>
      <c r="E14" s="256">
        <f t="shared" si="0"/>
        <v>0</v>
      </c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">
      <c r="A15" s="192" t="s">
        <v>39</v>
      </c>
      <c r="B15" s="194" t="s">
        <v>40</v>
      </c>
      <c r="C15" s="162">
        <v>0</v>
      </c>
      <c r="D15" s="162">
        <f>'POSEBNI DIO'!D11</f>
        <v>0</v>
      </c>
      <c r="E15" s="256">
        <f t="shared" si="0"/>
        <v>0</v>
      </c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>
      <c r="A16" s="198" t="s">
        <v>41</v>
      </c>
      <c r="B16" s="196" t="s">
        <v>42</v>
      </c>
      <c r="C16" s="163">
        <v>9259901</v>
      </c>
      <c r="D16" s="163">
        <f>'POSEBNI DIO'!D12</f>
        <v>0</v>
      </c>
      <c r="E16" s="257">
        <f t="shared" si="0"/>
        <v>9259901</v>
      </c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">
      <c r="A17" s="199"/>
      <c r="B17" s="197"/>
      <c r="C17" s="190"/>
      <c r="D17" s="190"/>
      <c r="E17" s="177">
        <f t="shared" si="0"/>
        <v>0</v>
      </c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36" customFormat="1" ht="14.25">
      <c r="A18" s="152"/>
      <c r="B18" s="156" t="s">
        <v>140</v>
      </c>
      <c r="C18" s="161">
        <v>45620495</v>
      </c>
      <c r="D18" s="161">
        <f>D19+D22+D24</f>
        <v>0</v>
      </c>
      <c r="E18" s="262">
        <f t="shared" si="0"/>
        <v>45620495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39" customFormat="1" ht="19.5" customHeight="1">
      <c r="A19" s="149" t="s">
        <v>69</v>
      </c>
      <c r="B19" s="154" t="s">
        <v>44</v>
      </c>
      <c r="C19" s="157">
        <v>36206939</v>
      </c>
      <c r="D19" s="157">
        <f>D20+D21</f>
        <v>0</v>
      </c>
      <c r="E19" s="255">
        <f t="shared" si="0"/>
        <v>36206939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5" customHeight="1">
      <c r="A20" s="150" t="s">
        <v>43</v>
      </c>
      <c r="B20" s="153" t="s">
        <v>44</v>
      </c>
      <c r="C20" s="158">
        <v>36016685</v>
      </c>
      <c r="D20" s="158">
        <f>'POSEBNI DIO'!D18</f>
        <v>0</v>
      </c>
      <c r="E20" s="256">
        <f t="shared" si="0"/>
        <v>36016685</v>
      </c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>
      <c r="A21" s="150" t="s">
        <v>45</v>
      </c>
      <c r="B21" s="153" t="s">
        <v>46</v>
      </c>
      <c r="C21" s="158">
        <v>190254</v>
      </c>
      <c r="D21" s="158">
        <f>'POSEBNI DIO'!D19</f>
        <v>0</v>
      </c>
      <c r="E21" s="256">
        <f t="shared" si="0"/>
        <v>190254</v>
      </c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9.5" customHeight="1">
      <c r="A22" s="149" t="s">
        <v>63</v>
      </c>
      <c r="B22" s="154" t="s">
        <v>70</v>
      </c>
      <c r="C22" s="157">
        <v>20</v>
      </c>
      <c r="D22" s="157">
        <f>D23</f>
        <v>0</v>
      </c>
      <c r="E22" s="255">
        <f t="shared" si="0"/>
        <v>20</v>
      </c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5">
      <c r="A23" s="150" t="s">
        <v>53</v>
      </c>
      <c r="B23" s="153" t="s">
        <v>54</v>
      </c>
      <c r="C23" s="158">
        <v>20</v>
      </c>
      <c r="D23" s="158">
        <f>'POSEBNI DIO'!D20</f>
        <v>0</v>
      </c>
      <c r="E23" s="256">
        <f t="shared" si="0"/>
        <v>20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149" t="s">
        <v>71</v>
      </c>
      <c r="B24" s="154" t="s">
        <v>72</v>
      </c>
      <c r="C24" s="157">
        <v>9413536</v>
      </c>
      <c r="D24" s="157">
        <f>D25+D26+D27+D28+D29</f>
        <v>0</v>
      </c>
      <c r="E24" s="255">
        <f t="shared" si="0"/>
        <v>9413536</v>
      </c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>
      <c r="A25" s="150" t="s">
        <v>35</v>
      </c>
      <c r="B25" s="153" t="s">
        <v>36</v>
      </c>
      <c r="C25" s="158">
        <v>8579</v>
      </c>
      <c r="D25" s="158">
        <f>'POSEBNI DIO'!D21</f>
        <v>0</v>
      </c>
      <c r="E25" s="256">
        <f t="shared" si="0"/>
        <v>8579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>
      <c r="A26" s="150">
        <v>52</v>
      </c>
      <c r="B26" s="153" t="s">
        <v>121</v>
      </c>
      <c r="C26" s="158">
        <v>145056</v>
      </c>
      <c r="D26" s="158">
        <f>'POSEBNI DIO'!D22</f>
        <v>0</v>
      </c>
      <c r="E26" s="256">
        <f t="shared" si="0"/>
        <v>145056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150" t="s">
        <v>37</v>
      </c>
      <c r="B27" s="153" t="s">
        <v>38</v>
      </c>
      <c r="C27" s="158">
        <v>0</v>
      </c>
      <c r="D27" s="158">
        <f>'POSEBNI DIO'!D23</f>
        <v>0</v>
      </c>
      <c r="E27" s="256">
        <f t="shared" si="0"/>
        <v>0</v>
      </c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">
      <c r="A28" s="150" t="s">
        <v>39</v>
      </c>
      <c r="B28" s="153" t="s">
        <v>40</v>
      </c>
      <c r="C28" s="158">
        <v>0</v>
      </c>
      <c r="D28" s="158">
        <f>'POSEBNI DIO'!D24</f>
        <v>0</v>
      </c>
      <c r="E28" s="256">
        <f t="shared" si="0"/>
        <v>0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">
      <c r="A29" s="151" t="s">
        <v>41</v>
      </c>
      <c r="B29" s="155" t="s">
        <v>42</v>
      </c>
      <c r="C29" s="160">
        <v>9259901</v>
      </c>
      <c r="D29" s="160">
        <f>'POSEBNI DIO'!D25</f>
        <v>0</v>
      </c>
      <c r="E29" s="257">
        <f t="shared" si="0"/>
        <v>9259901</v>
      </c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</sheetData>
  <sheetProtection password="CA12" sheet="1" formatCells="0" formatColumns="0" autoFilter="0" pivotTables="0"/>
  <mergeCells count="3">
    <mergeCell ref="A3:B3"/>
    <mergeCell ref="A4:B4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8"/>
  <sheetViews>
    <sheetView zoomScale="90" zoomScaleNormal="90" zoomScalePageLayoutView="0" workbookViewId="0" topLeftCell="A1">
      <selection activeCell="A1" sqref="A1:E1"/>
    </sheetView>
  </sheetViews>
  <sheetFormatPr defaultColWidth="24" defaultRowHeight="11.25"/>
  <cols>
    <col min="1" max="1" width="13.5" style="24" customWidth="1"/>
    <col min="2" max="2" width="44.83203125" style="14" customWidth="1"/>
    <col min="3" max="3" width="20.83203125" style="19" customWidth="1"/>
    <col min="4" max="4" width="25" style="19" customWidth="1"/>
    <col min="5" max="5" width="20.83203125" style="19" customWidth="1"/>
    <col min="6" max="6" width="20.16015625" style="19" customWidth="1"/>
    <col min="7" max="7" width="12.5" style="14" customWidth="1"/>
    <col min="8" max="16384" width="24" style="14" customWidth="1"/>
  </cols>
  <sheetData>
    <row r="1" spans="1:5" ht="15.75">
      <c r="A1" s="285" t="s">
        <v>141</v>
      </c>
      <c r="B1" s="285"/>
      <c r="C1" s="285"/>
      <c r="D1" s="285"/>
      <c r="E1" s="285"/>
    </row>
    <row r="2" spans="1:5" ht="15">
      <c r="A2" s="15"/>
      <c r="B2" s="16"/>
      <c r="C2" s="18"/>
      <c r="D2" s="17"/>
      <c r="E2" s="18"/>
    </row>
    <row r="3" spans="1:5" ht="39.75" customHeight="1">
      <c r="A3" s="279" t="s">
        <v>123</v>
      </c>
      <c r="B3" s="280"/>
      <c r="C3" s="261" t="s">
        <v>151</v>
      </c>
      <c r="D3" s="260" t="s">
        <v>152</v>
      </c>
      <c r="E3" s="263" t="s">
        <v>153</v>
      </c>
    </row>
    <row r="4" spans="1:5" ht="15">
      <c r="A4" s="283">
        <v>1</v>
      </c>
      <c r="B4" s="284"/>
      <c r="C4" s="145">
        <v>2</v>
      </c>
      <c r="D4" s="145">
        <v>3</v>
      </c>
      <c r="E4" s="141">
        <v>4</v>
      </c>
    </row>
    <row r="5" spans="1:5" ht="19.5" customHeight="1">
      <c r="A5" s="82"/>
      <c r="B5" s="142" t="s">
        <v>3</v>
      </c>
      <c r="C5" s="146">
        <f>C6</f>
        <v>45620495</v>
      </c>
      <c r="D5" s="146">
        <f>D6</f>
        <v>0</v>
      </c>
      <c r="E5" s="146">
        <f>C5+D5</f>
        <v>45620495</v>
      </c>
    </row>
    <row r="6" spans="1:17" s="29" customFormat="1" ht="19.5" customHeight="1">
      <c r="A6" s="83" t="s">
        <v>73</v>
      </c>
      <c r="B6" s="143" t="s">
        <v>74</v>
      </c>
      <c r="C6" s="147">
        <f>C7</f>
        <v>45620495</v>
      </c>
      <c r="D6" s="147">
        <f>D7</f>
        <v>0</v>
      </c>
      <c r="E6" s="147">
        <f>C6+D6</f>
        <v>45620495</v>
      </c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30" customFormat="1" ht="15">
      <c r="A7" s="84" t="s">
        <v>75</v>
      </c>
      <c r="B7" s="144" t="s">
        <v>76</v>
      </c>
      <c r="C7" s="148">
        <f>'POSEBNI DIO'!C4</f>
        <v>45620495</v>
      </c>
      <c r="D7" s="148">
        <f>'POSEBNI DIO'!D4</f>
        <v>0</v>
      </c>
      <c r="E7" s="148">
        <f>C7+D7</f>
        <v>45620495</v>
      </c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3" ht="12.75">
      <c r="A8" s="232"/>
      <c r="B8" s="233"/>
      <c r="C8" s="234"/>
    </row>
  </sheetData>
  <sheetProtection password="CA12" sheet="1" formatCells="0" formatColumns="0" autoFilter="0" pivotTables="0"/>
  <mergeCells count="3">
    <mergeCell ref="A3:B3"/>
    <mergeCell ref="A4:B4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85" zoomScaleNormal="85" zoomScalePageLayoutView="0" workbookViewId="0" topLeftCell="A1">
      <selection activeCell="A1" sqref="A1:F1"/>
    </sheetView>
  </sheetViews>
  <sheetFormatPr defaultColWidth="9.16015625" defaultRowHeight="11.25"/>
  <cols>
    <col min="1" max="1" width="3.66015625" style="12" customWidth="1"/>
    <col min="2" max="2" width="6.33203125" style="12" customWidth="1"/>
    <col min="3" max="3" width="67" style="12" customWidth="1"/>
    <col min="4" max="6" width="30.83203125" style="12" customWidth="1"/>
    <col min="7" max="16384" width="9.16015625" style="12" customWidth="1"/>
  </cols>
  <sheetData>
    <row r="1" spans="1:6" ht="15.75" customHeight="1">
      <c r="A1" s="288" t="s">
        <v>5</v>
      </c>
      <c r="B1" s="288"/>
      <c r="C1" s="288"/>
      <c r="D1" s="288"/>
      <c r="E1" s="288"/>
      <c r="F1" s="288"/>
    </row>
    <row r="2" spans="1:6" ht="18">
      <c r="A2" s="13"/>
      <c r="B2" s="13"/>
      <c r="C2" s="13"/>
      <c r="D2" s="13"/>
      <c r="E2" s="13"/>
      <c r="F2" s="13"/>
    </row>
    <row r="3" spans="1:6" ht="15.75" customHeight="1">
      <c r="A3" s="288" t="s">
        <v>77</v>
      </c>
      <c r="B3" s="288"/>
      <c r="C3" s="288"/>
      <c r="D3" s="288"/>
      <c r="E3" s="288"/>
      <c r="F3" s="288"/>
    </row>
    <row r="4" spans="1:6" ht="15.75" customHeight="1">
      <c r="A4" s="115"/>
      <c r="B4" s="115"/>
      <c r="C4" s="115"/>
      <c r="D4" s="115"/>
      <c r="E4" s="115"/>
      <c r="F4" s="115"/>
    </row>
    <row r="5" spans="1:6" ht="15.75">
      <c r="A5" s="288" t="s">
        <v>142</v>
      </c>
      <c r="B5" s="288"/>
      <c r="C5" s="288"/>
      <c r="D5" s="288"/>
      <c r="E5" s="288"/>
      <c r="F5" s="288"/>
    </row>
    <row r="6" spans="1:6" ht="15.75">
      <c r="A6" s="115"/>
      <c r="B6" s="115"/>
      <c r="C6" s="115"/>
      <c r="D6" s="115"/>
      <c r="E6" s="115"/>
      <c r="F6" s="115"/>
    </row>
    <row r="7" spans="1:6" ht="39.75" customHeight="1">
      <c r="A7" s="289" t="s">
        <v>123</v>
      </c>
      <c r="B7" s="290"/>
      <c r="C7" s="291"/>
      <c r="D7" s="261" t="s">
        <v>151</v>
      </c>
      <c r="E7" s="260" t="s">
        <v>152</v>
      </c>
      <c r="F7" s="263" t="s">
        <v>153</v>
      </c>
    </row>
    <row r="8" spans="1:6" ht="14.25">
      <c r="A8" s="289">
        <v>1</v>
      </c>
      <c r="B8" s="290"/>
      <c r="C8" s="291"/>
      <c r="D8" s="135">
        <v>2</v>
      </c>
      <c r="E8" s="134">
        <v>3</v>
      </c>
      <c r="F8" s="135">
        <v>4</v>
      </c>
    </row>
    <row r="9" spans="1:6" ht="19.5" customHeight="1">
      <c r="A9" s="125">
        <v>8</v>
      </c>
      <c r="B9" s="126"/>
      <c r="C9" s="188" t="s">
        <v>78</v>
      </c>
      <c r="D9" s="139">
        <v>0</v>
      </c>
      <c r="E9" s="139">
        <v>0</v>
      </c>
      <c r="F9" s="137">
        <v>0</v>
      </c>
    </row>
    <row r="10" spans="1:6" ht="19.5" customHeight="1">
      <c r="A10" s="127">
        <v>5</v>
      </c>
      <c r="B10" s="128"/>
      <c r="C10" s="136" t="s">
        <v>79</v>
      </c>
      <c r="D10" s="140">
        <v>0</v>
      </c>
      <c r="E10" s="140">
        <v>0</v>
      </c>
      <c r="F10" s="138">
        <v>0</v>
      </c>
    </row>
    <row r="11" spans="1:6" ht="15">
      <c r="A11" s="286"/>
      <c r="B11" s="287"/>
      <c r="C11" s="287"/>
      <c r="D11" s="124"/>
      <c r="E11" s="124"/>
      <c r="F11" s="124"/>
    </row>
  </sheetData>
  <sheetProtection password="CA12" sheet="1" formatCells="0" formatColumns="0" autoFilter="0" pivotTables="0"/>
  <mergeCells count="6">
    <mergeCell ref="A11:C11"/>
    <mergeCell ref="A1:F1"/>
    <mergeCell ref="A3:F3"/>
    <mergeCell ref="A5:F5"/>
    <mergeCell ref="A7:C7"/>
    <mergeCell ref="A8:C8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="85" zoomScaleNormal="85" zoomScalePageLayoutView="0" workbookViewId="0" topLeftCell="A1">
      <selection activeCell="A1" sqref="A1:F1"/>
    </sheetView>
  </sheetViews>
  <sheetFormatPr defaultColWidth="9.16015625" defaultRowHeight="11.25"/>
  <cols>
    <col min="1" max="1" width="12.16015625" style="12" customWidth="1"/>
    <col min="2" max="2" width="20.5" style="12" customWidth="1"/>
    <col min="3" max="3" width="40.83203125" style="12" customWidth="1"/>
    <col min="4" max="6" width="30.83203125" style="12" customWidth="1"/>
    <col min="7" max="16384" width="9.16015625" style="12" customWidth="1"/>
  </cols>
  <sheetData>
    <row r="1" spans="1:6" ht="15.75" customHeight="1">
      <c r="A1" s="288"/>
      <c r="B1" s="288"/>
      <c r="C1" s="288"/>
      <c r="D1" s="288"/>
      <c r="E1" s="288"/>
      <c r="F1" s="288"/>
    </row>
    <row r="2" spans="1:6" ht="18">
      <c r="A2" s="13"/>
      <c r="B2" s="13"/>
      <c r="C2" s="13"/>
      <c r="D2" s="13"/>
      <c r="E2" s="13"/>
      <c r="F2" s="13"/>
    </row>
    <row r="3" spans="1:6" ht="15.75" customHeight="1">
      <c r="A3" s="288" t="s">
        <v>143</v>
      </c>
      <c r="B3" s="288"/>
      <c r="C3" s="288"/>
      <c r="D3" s="288"/>
      <c r="E3" s="288"/>
      <c r="F3" s="288"/>
    </row>
    <row r="4" spans="1:6" ht="18">
      <c r="A4" s="13"/>
      <c r="B4" s="13"/>
      <c r="C4" s="13"/>
      <c r="D4" s="13"/>
      <c r="E4" s="13"/>
      <c r="F4" s="13"/>
    </row>
    <row r="5" spans="1:6" ht="39.75" customHeight="1">
      <c r="A5" s="294" t="s">
        <v>123</v>
      </c>
      <c r="B5" s="295"/>
      <c r="C5" s="295"/>
      <c r="D5" s="129" t="s">
        <v>151</v>
      </c>
      <c r="E5" s="130" t="s">
        <v>152</v>
      </c>
      <c r="F5" s="133" t="s">
        <v>153</v>
      </c>
    </row>
    <row r="6" spans="1:6" ht="14.25" customHeight="1">
      <c r="A6" s="289">
        <v>1</v>
      </c>
      <c r="B6" s="290"/>
      <c r="C6" s="291"/>
      <c r="D6" s="134">
        <v>2</v>
      </c>
      <c r="E6" s="134">
        <v>3</v>
      </c>
      <c r="F6" s="135">
        <v>4</v>
      </c>
    </row>
    <row r="7" spans="1:6" ht="19.5" customHeight="1">
      <c r="A7" s="296" t="s">
        <v>144</v>
      </c>
      <c r="B7" s="297"/>
      <c r="C7" s="298"/>
      <c r="D7" s="139">
        <v>0</v>
      </c>
      <c r="E7" s="139">
        <v>0</v>
      </c>
      <c r="F7" s="137">
        <v>0</v>
      </c>
    </row>
    <row r="8" spans="1:6" ht="19.5" customHeight="1">
      <c r="A8" s="240" t="s">
        <v>145</v>
      </c>
      <c r="B8" s="241"/>
      <c r="C8" s="258"/>
      <c r="D8" s="184">
        <v>0</v>
      </c>
      <c r="E8" s="184">
        <v>0</v>
      </c>
      <c r="F8" s="185">
        <v>0</v>
      </c>
    </row>
    <row r="9" spans="1:6" ht="18.75" customHeight="1">
      <c r="A9" s="292" t="s">
        <v>146</v>
      </c>
      <c r="B9" s="293"/>
      <c r="C9" s="293"/>
      <c r="D9" s="140">
        <v>0</v>
      </c>
      <c r="E9" s="140">
        <v>0</v>
      </c>
      <c r="F9" s="138">
        <v>0</v>
      </c>
    </row>
    <row r="10" spans="1:3" ht="11.25">
      <c r="A10" s="186"/>
      <c r="B10" s="186"/>
      <c r="C10" s="186"/>
    </row>
    <row r="27" ht="11.25">
      <c r="C27" s="12" t="s">
        <v>8</v>
      </c>
    </row>
    <row r="28" ht="11.25">
      <c r="C28" s="12" t="s">
        <v>8</v>
      </c>
    </row>
  </sheetData>
  <sheetProtection password="CA12" sheet="1" formatCells="0" formatColumns="0" autoFilter="0" pivotTables="0"/>
  <mergeCells count="6">
    <mergeCell ref="A9:C9"/>
    <mergeCell ref="A6:C6"/>
    <mergeCell ref="A1:F1"/>
    <mergeCell ref="A3:F3"/>
    <mergeCell ref="A5:C5"/>
    <mergeCell ref="A7:C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149"/>
  <sheetViews>
    <sheetView zoomScale="85" zoomScaleNormal="85" zoomScaleSheetLayoutView="87" zoomScalePageLayoutView="0" workbookViewId="0" topLeftCell="A1">
      <selection activeCell="A1" sqref="A1:E1"/>
    </sheetView>
  </sheetViews>
  <sheetFormatPr defaultColWidth="24" defaultRowHeight="11.25"/>
  <cols>
    <col min="1" max="1" width="28.33203125" style="24" customWidth="1"/>
    <col min="2" max="2" width="62.66015625" style="14" customWidth="1"/>
    <col min="3" max="5" width="26.83203125" style="14" customWidth="1"/>
    <col min="6" max="16384" width="24" style="14" customWidth="1"/>
  </cols>
  <sheetData>
    <row r="1" spans="1:5" ht="15.75">
      <c r="A1" s="301" t="s">
        <v>80</v>
      </c>
      <c r="B1" s="301"/>
      <c r="C1" s="301"/>
      <c r="D1" s="301"/>
      <c r="E1" s="301"/>
    </row>
    <row r="2" spans="1:2" ht="12.75">
      <c r="A2" s="15"/>
      <c r="B2" s="16"/>
    </row>
    <row r="3" spans="1:5" ht="39.75" customHeight="1">
      <c r="A3" s="279" t="s">
        <v>123</v>
      </c>
      <c r="B3" s="280"/>
      <c r="C3" s="80" t="s">
        <v>151</v>
      </c>
      <c r="D3" s="80" t="s">
        <v>152</v>
      </c>
      <c r="E3" s="252" t="s">
        <v>153</v>
      </c>
    </row>
    <row r="4" spans="1:12" ht="15" customHeight="1">
      <c r="A4" s="187" t="s">
        <v>27</v>
      </c>
      <c r="B4" s="242" t="s">
        <v>149</v>
      </c>
      <c r="C4" s="165">
        <f>C5+C6+C7+C8+C9+C10+C11+C12</f>
        <v>45620495</v>
      </c>
      <c r="D4" s="165">
        <f>D5+D6+D7+D8+D9+D10+D11+D12</f>
        <v>0</v>
      </c>
      <c r="E4" s="166">
        <f aca="true" t="shared" si="0" ref="E4:E35">C4+D4</f>
        <v>45620495</v>
      </c>
      <c r="F4" s="21"/>
      <c r="G4" s="21"/>
      <c r="H4" s="21"/>
      <c r="I4" s="21"/>
      <c r="J4" s="21"/>
      <c r="K4" s="21"/>
      <c r="L4" s="21"/>
    </row>
    <row r="5" spans="1:12" ht="15" customHeight="1">
      <c r="A5" s="189" t="s">
        <v>43</v>
      </c>
      <c r="B5" s="243" t="s">
        <v>44</v>
      </c>
      <c r="C5" s="101">
        <f>C16+C33+C55+C78+C102+C115+C129</f>
        <v>36016685</v>
      </c>
      <c r="D5" s="101">
        <f>D16+D33+D55+D78+D102+D115+D129</f>
        <v>0</v>
      </c>
      <c r="E5" s="169">
        <f t="shared" si="0"/>
        <v>36016685</v>
      </c>
      <c r="F5" s="21"/>
      <c r="G5" s="21"/>
      <c r="H5" s="21"/>
      <c r="I5" s="21"/>
      <c r="J5" s="21"/>
      <c r="K5" s="21"/>
      <c r="L5" s="21"/>
    </row>
    <row r="6" spans="1:12" ht="15" customHeight="1">
      <c r="A6" s="189" t="s">
        <v>45</v>
      </c>
      <c r="B6" s="243" t="s">
        <v>46</v>
      </c>
      <c r="C6" s="132">
        <f>C26+C72+C89+C133+C119</f>
        <v>190254</v>
      </c>
      <c r="D6" s="132">
        <f>D26+D72+D89+D133+D119</f>
        <v>0</v>
      </c>
      <c r="E6" s="167">
        <f t="shared" si="0"/>
        <v>190254</v>
      </c>
      <c r="F6" s="21"/>
      <c r="G6" s="21"/>
      <c r="H6" s="21"/>
      <c r="I6" s="21"/>
      <c r="J6" s="21"/>
      <c r="K6" s="21"/>
      <c r="L6" s="21"/>
    </row>
    <row r="7" spans="1:12" ht="15" customHeight="1">
      <c r="A7" s="189" t="s">
        <v>53</v>
      </c>
      <c r="B7" s="243" t="s">
        <v>54</v>
      </c>
      <c r="C7" s="132">
        <f>C29+C42+C83+C94</f>
        <v>20</v>
      </c>
      <c r="D7" s="132">
        <f>D29+D42+D83+D94</f>
        <v>0</v>
      </c>
      <c r="E7" s="167">
        <f t="shared" si="0"/>
        <v>20</v>
      </c>
      <c r="F7" s="21"/>
      <c r="G7" s="21"/>
      <c r="H7" s="21"/>
      <c r="I7" s="21"/>
      <c r="J7" s="21"/>
      <c r="K7" s="21"/>
      <c r="L7" s="21"/>
    </row>
    <row r="8" spans="1:12" ht="15" customHeight="1">
      <c r="A8" s="189" t="s">
        <v>35</v>
      </c>
      <c r="B8" s="244" t="s">
        <v>36</v>
      </c>
      <c r="C8" s="231">
        <f>C59+C106+C122+C51</f>
        <v>8579</v>
      </c>
      <c r="D8" s="132">
        <f>D59+D106+D122+D51</f>
        <v>0</v>
      </c>
      <c r="E8" s="167">
        <f t="shared" si="0"/>
        <v>8579</v>
      </c>
      <c r="F8" s="21"/>
      <c r="G8" s="21"/>
      <c r="H8" s="21"/>
      <c r="I8" s="21"/>
      <c r="J8" s="21"/>
      <c r="K8" s="21"/>
      <c r="L8" s="21"/>
    </row>
    <row r="9" spans="1:12" ht="15" customHeight="1">
      <c r="A9" s="189">
        <v>52</v>
      </c>
      <c r="B9" s="243" t="s">
        <v>121</v>
      </c>
      <c r="C9" s="132">
        <f>C110+C63</f>
        <v>145056</v>
      </c>
      <c r="D9" s="132">
        <f>D110+D63</f>
        <v>0</v>
      </c>
      <c r="E9" s="167">
        <f t="shared" si="0"/>
        <v>145056</v>
      </c>
      <c r="F9" s="21"/>
      <c r="G9" s="21"/>
      <c r="H9" s="21"/>
      <c r="I9" s="21"/>
      <c r="J9" s="21"/>
      <c r="K9" s="21"/>
      <c r="L9" s="21"/>
    </row>
    <row r="10" spans="1:12" ht="15" customHeight="1">
      <c r="A10" s="189" t="s">
        <v>37</v>
      </c>
      <c r="B10" s="243" t="s">
        <v>38</v>
      </c>
      <c r="C10" s="132">
        <f>C98</f>
        <v>0</v>
      </c>
      <c r="D10" s="132">
        <f>D98</f>
        <v>0</v>
      </c>
      <c r="E10" s="167">
        <f t="shared" si="0"/>
        <v>0</v>
      </c>
      <c r="F10" s="21"/>
      <c r="G10" s="21"/>
      <c r="H10" s="21"/>
      <c r="I10" s="21"/>
      <c r="J10" s="21"/>
      <c r="K10" s="21"/>
      <c r="L10" s="21"/>
    </row>
    <row r="11" spans="1:12" ht="15" customHeight="1">
      <c r="A11" s="189" t="s">
        <v>39</v>
      </c>
      <c r="B11" s="243" t="s">
        <v>40</v>
      </c>
      <c r="C11" s="132">
        <f>C139</f>
        <v>0</v>
      </c>
      <c r="D11" s="132">
        <f>D139</f>
        <v>0</v>
      </c>
      <c r="E11" s="167">
        <f t="shared" si="0"/>
        <v>0</v>
      </c>
      <c r="F11" s="21"/>
      <c r="G11" s="21"/>
      <c r="H11" s="21"/>
      <c r="I11" s="21"/>
      <c r="J11" s="21"/>
      <c r="K11" s="21"/>
      <c r="L11" s="21"/>
    </row>
    <row r="12" spans="1:12" ht="15" customHeight="1">
      <c r="A12" s="189" t="s">
        <v>41</v>
      </c>
      <c r="B12" s="243" t="s">
        <v>42</v>
      </c>
      <c r="C12" s="132">
        <f>C67+C126</f>
        <v>9259901</v>
      </c>
      <c r="D12" s="132">
        <f>D67+D126</f>
        <v>0</v>
      </c>
      <c r="E12" s="167">
        <f t="shared" si="0"/>
        <v>9259901</v>
      </c>
      <c r="F12" s="21"/>
      <c r="G12" s="21"/>
      <c r="H12" s="21"/>
      <c r="I12" s="21"/>
      <c r="J12" s="21"/>
      <c r="K12" s="21"/>
      <c r="L12" s="21"/>
    </row>
    <row r="13" spans="1:12" ht="14.25">
      <c r="A13" s="83" t="s">
        <v>61</v>
      </c>
      <c r="B13" s="245" t="s">
        <v>81</v>
      </c>
      <c r="C13" s="81">
        <f>C14</f>
        <v>45620495</v>
      </c>
      <c r="D13" s="81">
        <f>D14</f>
        <v>0</v>
      </c>
      <c r="E13" s="168">
        <f t="shared" si="0"/>
        <v>45620495</v>
      </c>
      <c r="F13" s="21"/>
      <c r="G13" s="21"/>
      <c r="H13" s="21"/>
      <c r="I13" s="21"/>
      <c r="J13" s="21"/>
      <c r="K13" s="21"/>
      <c r="L13" s="21"/>
    </row>
    <row r="14" spans="1:12" ht="28.5">
      <c r="A14" s="85" t="s">
        <v>82</v>
      </c>
      <c r="B14" s="246" t="s">
        <v>83</v>
      </c>
      <c r="C14" s="81">
        <f>C15+C25+C32+C54+C66+C71+C77+C88+C101+C114+C132+C125+C50</f>
        <v>45620495</v>
      </c>
      <c r="D14" s="81">
        <f>D15+D25+D32+D54+D66+D71+D77+D88+D101+D114+D132+D125+D50</f>
        <v>0</v>
      </c>
      <c r="E14" s="168">
        <f t="shared" si="0"/>
        <v>45620495</v>
      </c>
      <c r="F14" s="21"/>
      <c r="G14" s="21"/>
      <c r="H14" s="21"/>
      <c r="I14" s="21"/>
      <c r="J14" s="21"/>
      <c r="K14" s="21"/>
      <c r="L14" s="21"/>
    </row>
    <row r="15" spans="1:12" ht="42.75">
      <c r="A15" s="86" t="s">
        <v>84</v>
      </c>
      <c r="B15" s="247" t="s">
        <v>85</v>
      </c>
      <c r="C15" s="81">
        <f>C16+C21</f>
        <v>10723934</v>
      </c>
      <c r="D15" s="81">
        <f>D16+D21</f>
        <v>0</v>
      </c>
      <c r="E15" s="168">
        <f t="shared" si="0"/>
        <v>10723934</v>
      </c>
      <c r="F15" s="21"/>
      <c r="G15" s="21"/>
      <c r="H15" s="21"/>
      <c r="I15" s="21"/>
      <c r="J15" s="21"/>
      <c r="K15" s="21"/>
      <c r="L15" s="21"/>
    </row>
    <row r="16" spans="1:12" ht="15" customHeight="1">
      <c r="A16" s="87" t="s">
        <v>43</v>
      </c>
      <c r="B16" s="248" t="s">
        <v>44</v>
      </c>
      <c r="C16" s="101">
        <f>C17</f>
        <v>10723934</v>
      </c>
      <c r="D16" s="101">
        <f>D17</f>
        <v>0</v>
      </c>
      <c r="E16" s="169">
        <f t="shared" si="0"/>
        <v>10723934</v>
      </c>
      <c r="F16" s="22"/>
      <c r="G16" s="22"/>
      <c r="H16" s="22"/>
      <c r="I16" s="22"/>
      <c r="J16" s="22"/>
      <c r="K16" s="22"/>
      <c r="L16" s="22"/>
    </row>
    <row r="17" spans="1:12" ht="15" customHeight="1">
      <c r="A17" s="89" t="s">
        <v>47</v>
      </c>
      <c r="B17" s="249" t="s">
        <v>48</v>
      </c>
      <c r="C17" s="90">
        <f>C18+C19+C20</f>
        <v>10723934</v>
      </c>
      <c r="D17" s="90">
        <f>D18+D19+D20</f>
        <v>0</v>
      </c>
      <c r="E17" s="170">
        <f t="shared" si="0"/>
        <v>10723934</v>
      </c>
      <c r="F17" s="23"/>
      <c r="G17" s="23"/>
      <c r="H17" s="23"/>
      <c r="I17" s="23"/>
      <c r="J17" s="23"/>
      <c r="K17" s="23"/>
      <c r="L17" s="23"/>
    </row>
    <row r="18" spans="1:12" ht="15" customHeight="1">
      <c r="A18" s="91" t="s">
        <v>57</v>
      </c>
      <c r="B18" s="249" t="s">
        <v>58</v>
      </c>
      <c r="C18" s="92">
        <v>58000</v>
      </c>
      <c r="D18" s="103">
        <v>0</v>
      </c>
      <c r="E18" s="109">
        <f t="shared" si="0"/>
        <v>58000</v>
      </c>
      <c r="F18" s="23"/>
      <c r="G18" s="23"/>
      <c r="H18" s="23"/>
      <c r="I18" s="23"/>
      <c r="J18" s="23"/>
      <c r="K18" s="23"/>
      <c r="L18" s="23"/>
    </row>
    <row r="19" spans="1:12" ht="15" customHeight="1">
      <c r="A19" s="91" t="s">
        <v>59</v>
      </c>
      <c r="B19" s="249" t="s">
        <v>60</v>
      </c>
      <c r="C19" s="92">
        <v>9600000</v>
      </c>
      <c r="D19" s="92">
        <v>0</v>
      </c>
      <c r="E19" s="171">
        <f t="shared" si="0"/>
        <v>9600000</v>
      </c>
      <c r="F19" s="23"/>
      <c r="G19" s="23"/>
      <c r="H19" s="23"/>
      <c r="I19" s="23"/>
      <c r="J19" s="23"/>
      <c r="K19" s="23"/>
      <c r="L19" s="23"/>
    </row>
    <row r="20" spans="1:12" ht="15" customHeight="1">
      <c r="A20" s="91" t="s">
        <v>61</v>
      </c>
      <c r="B20" s="249" t="s">
        <v>62</v>
      </c>
      <c r="C20" s="92">
        <f>95000+970934</f>
        <v>1065934</v>
      </c>
      <c r="D20" s="103">
        <v>0</v>
      </c>
      <c r="E20" s="109">
        <f t="shared" si="0"/>
        <v>1065934</v>
      </c>
      <c r="F20" s="23"/>
      <c r="G20" s="23"/>
      <c r="H20" s="23"/>
      <c r="I20" s="23"/>
      <c r="J20" s="23"/>
      <c r="K20" s="23"/>
      <c r="L20" s="23"/>
    </row>
    <row r="21" spans="1:12" ht="15" customHeight="1">
      <c r="A21" s="95" t="s">
        <v>53</v>
      </c>
      <c r="B21" s="248" t="s">
        <v>54</v>
      </c>
      <c r="C21" s="92">
        <f>C22+C23+C24</f>
        <v>0</v>
      </c>
      <c r="D21" s="92">
        <f>D22+D23+D24</f>
        <v>0</v>
      </c>
      <c r="E21" s="171">
        <f t="shared" si="0"/>
        <v>0</v>
      </c>
      <c r="F21" s="23"/>
      <c r="G21" s="23"/>
      <c r="H21" s="23"/>
      <c r="I21" s="23"/>
      <c r="J21" s="23"/>
      <c r="K21" s="23"/>
      <c r="L21" s="23"/>
    </row>
    <row r="22" spans="1:12" ht="15" customHeight="1">
      <c r="A22" s="91" t="s">
        <v>57</v>
      </c>
      <c r="B22" s="249" t="s">
        <v>58</v>
      </c>
      <c r="C22" s="92">
        <v>0</v>
      </c>
      <c r="D22" s="103">
        <v>0</v>
      </c>
      <c r="E22" s="109">
        <f t="shared" si="0"/>
        <v>0</v>
      </c>
      <c r="F22" s="23"/>
      <c r="G22" s="23"/>
      <c r="H22" s="23"/>
      <c r="I22" s="23"/>
      <c r="J22" s="23"/>
      <c r="K22" s="23"/>
      <c r="L22" s="23"/>
    </row>
    <row r="23" spans="1:12" ht="15" customHeight="1">
      <c r="A23" s="91" t="s">
        <v>59</v>
      </c>
      <c r="B23" s="249" t="s">
        <v>60</v>
      </c>
      <c r="C23" s="92">
        <v>0</v>
      </c>
      <c r="D23" s="103">
        <v>0</v>
      </c>
      <c r="E23" s="109">
        <f t="shared" si="0"/>
        <v>0</v>
      </c>
      <c r="F23" s="23"/>
      <c r="G23" s="23"/>
      <c r="H23" s="23"/>
      <c r="I23" s="23"/>
      <c r="J23" s="23"/>
      <c r="K23" s="23"/>
      <c r="L23" s="23"/>
    </row>
    <row r="24" spans="1:12" ht="15" customHeight="1">
      <c r="A24" s="91" t="s">
        <v>61</v>
      </c>
      <c r="B24" s="249" t="s">
        <v>62</v>
      </c>
      <c r="C24" s="92">
        <v>0</v>
      </c>
      <c r="D24" s="103">
        <v>0</v>
      </c>
      <c r="E24" s="109">
        <f t="shared" si="0"/>
        <v>0</v>
      </c>
      <c r="F24" s="23"/>
      <c r="G24" s="23"/>
      <c r="H24" s="23"/>
      <c r="I24" s="23"/>
      <c r="J24" s="23"/>
      <c r="K24" s="23"/>
      <c r="L24" s="23"/>
    </row>
    <row r="25" spans="1:12" ht="15" customHeight="1">
      <c r="A25" s="86" t="s">
        <v>86</v>
      </c>
      <c r="B25" s="247" t="s">
        <v>87</v>
      </c>
      <c r="C25" s="81">
        <f>C26+C29</f>
        <v>0</v>
      </c>
      <c r="D25" s="81">
        <f>D26+D29</f>
        <v>0</v>
      </c>
      <c r="E25" s="168">
        <f t="shared" si="0"/>
        <v>0</v>
      </c>
      <c r="F25" s="21"/>
      <c r="G25" s="21"/>
      <c r="H25" s="21"/>
      <c r="I25" s="21"/>
      <c r="J25" s="21"/>
      <c r="K25" s="21"/>
      <c r="L25" s="21"/>
    </row>
    <row r="26" spans="1:12" ht="15" customHeight="1">
      <c r="A26" s="87" t="s">
        <v>45</v>
      </c>
      <c r="B26" s="248" t="s">
        <v>46</v>
      </c>
      <c r="C26" s="102">
        <f>C27</f>
        <v>0</v>
      </c>
      <c r="D26" s="102">
        <f>D27</f>
        <v>0</v>
      </c>
      <c r="E26" s="172">
        <f t="shared" si="0"/>
        <v>0</v>
      </c>
      <c r="F26" s="22"/>
      <c r="G26" s="22"/>
      <c r="H26" s="22"/>
      <c r="I26" s="22"/>
      <c r="J26" s="22"/>
      <c r="K26" s="22"/>
      <c r="L26" s="22"/>
    </row>
    <row r="27" spans="1:12" ht="15" customHeight="1">
      <c r="A27" s="89" t="s">
        <v>47</v>
      </c>
      <c r="B27" s="249" t="s">
        <v>48</v>
      </c>
      <c r="C27" s="90">
        <f>C28</f>
        <v>0</v>
      </c>
      <c r="D27" s="90">
        <f>D28</f>
        <v>0</v>
      </c>
      <c r="E27" s="170">
        <f t="shared" si="0"/>
        <v>0</v>
      </c>
      <c r="F27" s="23"/>
      <c r="G27" s="23"/>
      <c r="H27" s="23"/>
      <c r="I27" s="23"/>
      <c r="J27" s="23"/>
      <c r="K27" s="23"/>
      <c r="L27" s="23"/>
    </row>
    <row r="28" spans="1:12" ht="15" customHeight="1">
      <c r="A28" s="91" t="s">
        <v>51</v>
      </c>
      <c r="B28" s="249" t="s">
        <v>52</v>
      </c>
      <c r="C28" s="92">
        <v>0</v>
      </c>
      <c r="D28" s="103">
        <v>0</v>
      </c>
      <c r="E28" s="109">
        <f t="shared" si="0"/>
        <v>0</v>
      </c>
      <c r="F28" s="23"/>
      <c r="G28" s="23"/>
      <c r="H28" s="23"/>
      <c r="I28" s="23"/>
      <c r="J28" s="23"/>
      <c r="K28" s="23"/>
      <c r="L28" s="23"/>
    </row>
    <row r="29" spans="1:12" ht="15" customHeight="1">
      <c r="A29" s="95" t="s">
        <v>53</v>
      </c>
      <c r="B29" s="248" t="s">
        <v>54</v>
      </c>
      <c r="C29" s="96">
        <f>C30</f>
        <v>0</v>
      </c>
      <c r="D29" s="96">
        <f>D30</f>
        <v>0</v>
      </c>
      <c r="E29" s="173">
        <f t="shared" si="0"/>
        <v>0</v>
      </c>
      <c r="F29" s="21"/>
      <c r="G29" s="21"/>
      <c r="H29" s="21"/>
      <c r="I29" s="21"/>
      <c r="J29" s="21"/>
      <c r="K29" s="21"/>
      <c r="L29" s="21"/>
    </row>
    <row r="30" spans="1:12" ht="15" customHeight="1">
      <c r="A30" s="94" t="s">
        <v>47</v>
      </c>
      <c r="B30" s="249" t="s">
        <v>48</v>
      </c>
      <c r="C30" s="97">
        <f>C31</f>
        <v>0</v>
      </c>
      <c r="D30" s="97">
        <f>D31</f>
        <v>0</v>
      </c>
      <c r="E30" s="174">
        <f t="shared" si="0"/>
        <v>0</v>
      </c>
      <c r="F30" s="22"/>
      <c r="G30" s="22"/>
      <c r="H30" s="22"/>
      <c r="I30" s="22"/>
      <c r="J30" s="22"/>
      <c r="K30" s="22"/>
      <c r="L30" s="22"/>
    </row>
    <row r="31" spans="1:12" ht="15" customHeight="1">
      <c r="A31" s="93" t="s">
        <v>51</v>
      </c>
      <c r="B31" s="249" t="s">
        <v>52</v>
      </c>
      <c r="C31" s="92">
        <v>0</v>
      </c>
      <c r="D31" s="103">
        <v>0</v>
      </c>
      <c r="E31" s="109">
        <f t="shared" si="0"/>
        <v>0</v>
      </c>
      <c r="F31" s="23"/>
      <c r="G31" s="23"/>
      <c r="H31" s="23"/>
      <c r="I31" s="23"/>
      <c r="J31" s="23"/>
      <c r="K31" s="23"/>
      <c r="L31" s="23"/>
    </row>
    <row r="32" spans="1:12" ht="28.5">
      <c r="A32" s="86" t="s">
        <v>88</v>
      </c>
      <c r="B32" s="247" t="s">
        <v>89</v>
      </c>
      <c r="C32" s="81">
        <f>C33+C42</f>
        <v>2379210</v>
      </c>
      <c r="D32" s="81">
        <f>D33+D42</f>
        <v>0</v>
      </c>
      <c r="E32" s="168">
        <f t="shared" si="0"/>
        <v>2379210</v>
      </c>
      <c r="F32" s="23"/>
      <c r="G32" s="23"/>
      <c r="H32" s="23"/>
      <c r="I32" s="23"/>
      <c r="J32" s="23"/>
      <c r="K32" s="23"/>
      <c r="L32" s="23"/>
    </row>
    <row r="33" spans="1:12" ht="15" customHeight="1">
      <c r="A33" s="87" t="s">
        <v>43</v>
      </c>
      <c r="B33" s="248" t="s">
        <v>44</v>
      </c>
      <c r="C33" s="88">
        <f>C34+C39</f>
        <v>2379210</v>
      </c>
      <c r="D33" s="88">
        <f>D34+D39</f>
        <v>0</v>
      </c>
      <c r="E33" s="175">
        <f t="shared" si="0"/>
        <v>2379210</v>
      </c>
      <c r="F33" s="23"/>
      <c r="G33" s="23"/>
      <c r="H33" s="23"/>
      <c r="I33" s="23"/>
      <c r="J33" s="23"/>
      <c r="K33" s="23"/>
      <c r="L33" s="23"/>
    </row>
    <row r="34" spans="1:12" ht="15" customHeight="1">
      <c r="A34" s="89" t="s">
        <v>47</v>
      </c>
      <c r="B34" s="249" t="s">
        <v>48</v>
      </c>
      <c r="C34" s="90">
        <f>C35+C36+C37+C38</f>
        <v>2228830</v>
      </c>
      <c r="D34" s="90">
        <v>0</v>
      </c>
      <c r="E34" s="170">
        <f t="shared" si="0"/>
        <v>2228830</v>
      </c>
      <c r="F34" s="23"/>
      <c r="G34" s="23"/>
      <c r="H34" s="23"/>
      <c r="I34" s="23"/>
      <c r="J34" s="23"/>
      <c r="K34" s="23"/>
      <c r="L34" s="23"/>
    </row>
    <row r="35" spans="1:12" ht="15" customHeight="1">
      <c r="A35" s="91" t="s">
        <v>49</v>
      </c>
      <c r="B35" s="249" t="s">
        <v>50</v>
      </c>
      <c r="C35" s="92">
        <v>1208974</v>
      </c>
      <c r="D35" s="103">
        <v>0</v>
      </c>
      <c r="E35" s="109">
        <f t="shared" si="0"/>
        <v>1208974</v>
      </c>
      <c r="F35" s="23"/>
      <c r="G35" s="23"/>
      <c r="H35" s="23"/>
      <c r="I35" s="23"/>
      <c r="J35" s="23"/>
      <c r="K35" s="23"/>
      <c r="L35" s="23"/>
    </row>
    <row r="36" spans="1:12" ht="15" customHeight="1">
      <c r="A36" s="93" t="s">
        <v>51</v>
      </c>
      <c r="B36" s="249" t="s">
        <v>52</v>
      </c>
      <c r="C36" s="92">
        <v>1018378</v>
      </c>
      <c r="D36" s="110">
        <v>0</v>
      </c>
      <c r="E36" s="109">
        <f aca="true" t="shared" si="1" ref="E36:E67">C36+D36</f>
        <v>1018378</v>
      </c>
      <c r="F36" s="23"/>
      <c r="G36" s="23"/>
      <c r="H36" s="23"/>
      <c r="I36" s="23"/>
      <c r="J36" s="23"/>
      <c r="K36" s="23"/>
      <c r="L36" s="23"/>
    </row>
    <row r="37" spans="1:12" ht="15" customHeight="1">
      <c r="A37" s="93" t="s">
        <v>55</v>
      </c>
      <c r="B37" s="249" t="s">
        <v>56</v>
      </c>
      <c r="C37" s="92">
        <v>478</v>
      </c>
      <c r="D37" s="110">
        <v>0</v>
      </c>
      <c r="E37" s="109">
        <f t="shared" si="1"/>
        <v>478</v>
      </c>
      <c r="F37" s="23"/>
      <c r="G37" s="23"/>
      <c r="H37" s="23"/>
      <c r="I37" s="23"/>
      <c r="J37" s="23"/>
      <c r="K37" s="23"/>
      <c r="L37" s="23"/>
    </row>
    <row r="38" spans="1:12" ht="15" customHeight="1">
      <c r="A38" s="93" t="s">
        <v>59</v>
      </c>
      <c r="B38" s="249" t="s">
        <v>60</v>
      </c>
      <c r="C38" s="92">
        <v>1000</v>
      </c>
      <c r="D38" s="110">
        <v>0</v>
      </c>
      <c r="E38" s="109">
        <f t="shared" si="1"/>
        <v>1000</v>
      </c>
      <c r="F38" s="23"/>
      <c r="G38" s="23"/>
      <c r="H38" s="23"/>
      <c r="I38" s="23"/>
      <c r="J38" s="23"/>
      <c r="K38" s="23"/>
      <c r="L38" s="23"/>
    </row>
    <row r="39" spans="1:12" ht="15" customHeight="1">
      <c r="A39" s="94" t="s">
        <v>63</v>
      </c>
      <c r="B39" s="249" t="s">
        <v>64</v>
      </c>
      <c r="C39" s="90">
        <f>C40+C41</f>
        <v>150380</v>
      </c>
      <c r="D39" s="90">
        <f>D40+D41</f>
        <v>0</v>
      </c>
      <c r="E39" s="170">
        <f t="shared" si="1"/>
        <v>150380</v>
      </c>
      <c r="F39" s="22"/>
      <c r="G39" s="22"/>
      <c r="H39" s="22"/>
      <c r="I39" s="22"/>
      <c r="J39" s="22"/>
      <c r="K39" s="22"/>
      <c r="L39" s="22"/>
    </row>
    <row r="40" spans="1:12" ht="15" customHeight="1">
      <c r="A40" s="93" t="s">
        <v>65</v>
      </c>
      <c r="B40" s="249" t="s">
        <v>66</v>
      </c>
      <c r="C40" s="92">
        <v>18000</v>
      </c>
      <c r="D40" s="103">
        <v>0</v>
      </c>
      <c r="E40" s="109">
        <f t="shared" si="1"/>
        <v>18000</v>
      </c>
      <c r="F40" s="23"/>
      <c r="G40" s="23"/>
      <c r="H40" s="23"/>
      <c r="I40" s="23"/>
      <c r="J40" s="23"/>
      <c r="K40" s="23"/>
      <c r="L40" s="23"/>
    </row>
    <row r="41" spans="1:12" ht="15" customHeight="1">
      <c r="A41" s="93" t="s">
        <v>67</v>
      </c>
      <c r="B41" s="249" t="s">
        <v>68</v>
      </c>
      <c r="C41" s="92">
        <v>132380</v>
      </c>
      <c r="D41" s="103">
        <v>0</v>
      </c>
      <c r="E41" s="109">
        <f t="shared" si="1"/>
        <v>132380</v>
      </c>
      <c r="F41" s="23"/>
      <c r="G41" s="23"/>
      <c r="H41" s="23"/>
      <c r="I41" s="23"/>
      <c r="J41" s="23"/>
      <c r="K41" s="23"/>
      <c r="L41" s="23"/>
    </row>
    <row r="42" spans="1:12" ht="15" customHeight="1">
      <c r="A42" s="95" t="s">
        <v>53</v>
      </c>
      <c r="B42" s="248" t="s">
        <v>54</v>
      </c>
      <c r="C42" s="96">
        <f>C43</f>
        <v>0</v>
      </c>
      <c r="D42" s="96">
        <f>D43</f>
        <v>0</v>
      </c>
      <c r="E42" s="173">
        <f t="shared" si="1"/>
        <v>0</v>
      </c>
      <c r="F42" s="21"/>
      <c r="G42" s="21"/>
      <c r="H42" s="21"/>
      <c r="I42" s="21"/>
      <c r="J42" s="21"/>
      <c r="K42" s="21"/>
      <c r="L42" s="21"/>
    </row>
    <row r="43" spans="1:12" ht="15" customHeight="1">
      <c r="A43" s="94" t="s">
        <v>47</v>
      </c>
      <c r="B43" s="249" t="s">
        <v>48</v>
      </c>
      <c r="C43" s="97">
        <f>C44+C45+C46</f>
        <v>0</v>
      </c>
      <c r="D43" s="97">
        <f>D44+D45+D46</f>
        <v>0</v>
      </c>
      <c r="E43" s="174">
        <f t="shared" si="1"/>
        <v>0</v>
      </c>
      <c r="F43" s="22"/>
      <c r="G43" s="22"/>
      <c r="H43" s="22"/>
      <c r="I43" s="22"/>
      <c r="J43" s="22"/>
      <c r="K43" s="22"/>
      <c r="L43" s="22"/>
    </row>
    <row r="44" spans="1:12" ht="15" customHeight="1">
      <c r="A44" s="91" t="s">
        <v>49</v>
      </c>
      <c r="B44" s="249" t="s">
        <v>50</v>
      </c>
      <c r="C44" s="92">
        <v>0</v>
      </c>
      <c r="D44" s="104">
        <v>0</v>
      </c>
      <c r="E44" s="109">
        <f t="shared" si="1"/>
        <v>0</v>
      </c>
      <c r="F44" s="22"/>
      <c r="G44" s="22"/>
      <c r="H44" s="22"/>
      <c r="I44" s="22"/>
      <c r="J44" s="22"/>
      <c r="K44" s="22"/>
      <c r="L44" s="22"/>
    </row>
    <row r="45" spans="1:12" ht="15" customHeight="1">
      <c r="A45" s="93" t="s">
        <v>51</v>
      </c>
      <c r="B45" s="249" t="s">
        <v>52</v>
      </c>
      <c r="C45" s="92">
        <v>0</v>
      </c>
      <c r="D45" s="103">
        <v>0</v>
      </c>
      <c r="E45" s="109">
        <f t="shared" si="1"/>
        <v>0</v>
      </c>
      <c r="F45" s="23"/>
      <c r="G45" s="23"/>
      <c r="H45" s="23"/>
      <c r="I45" s="23"/>
      <c r="J45" s="23"/>
      <c r="K45" s="23"/>
      <c r="L45" s="23"/>
    </row>
    <row r="46" spans="1:12" ht="15" customHeight="1">
      <c r="A46" s="93" t="s">
        <v>55</v>
      </c>
      <c r="B46" s="249" t="s">
        <v>56</v>
      </c>
      <c r="C46" s="92">
        <v>0</v>
      </c>
      <c r="D46" s="103">
        <v>0</v>
      </c>
      <c r="E46" s="109">
        <f t="shared" si="1"/>
        <v>0</v>
      </c>
      <c r="F46" s="23"/>
      <c r="G46" s="23"/>
      <c r="H46" s="23"/>
      <c r="I46" s="23"/>
      <c r="J46" s="23"/>
      <c r="K46" s="23"/>
      <c r="L46" s="23"/>
    </row>
    <row r="47" spans="1:12" ht="15" customHeight="1">
      <c r="A47" s="95" t="s">
        <v>35</v>
      </c>
      <c r="B47" s="248" t="s">
        <v>36</v>
      </c>
      <c r="C47" s="92">
        <f>C48</f>
        <v>0</v>
      </c>
      <c r="D47" s="103">
        <f>D48</f>
        <v>0</v>
      </c>
      <c r="E47" s="109">
        <f t="shared" si="1"/>
        <v>0</v>
      </c>
      <c r="F47" s="23"/>
      <c r="G47" s="23"/>
      <c r="H47" s="23"/>
      <c r="I47" s="23"/>
      <c r="J47" s="23"/>
      <c r="K47" s="23"/>
      <c r="L47" s="23"/>
    </row>
    <row r="48" spans="1:12" ht="15" customHeight="1">
      <c r="A48" s="94" t="s">
        <v>47</v>
      </c>
      <c r="B48" s="249" t="s">
        <v>48</v>
      </c>
      <c r="C48" s="92">
        <f>C49</f>
        <v>0</v>
      </c>
      <c r="D48" s="103">
        <f>D49</f>
        <v>0</v>
      </c>
      <c r="E48" s="109">
        <f t="shared" si="1"/>
        <v>0</v>
      </c>
      <c r="F48" s="23"/>
      <c r="G48" s="23"/>
      <c r="H48" s="23"/>
      <c r="I48" s="23"/>
      <c r="J48" s="23"/>
      <c r="K48" s="23"/>
      <c r="L48" s="23"/>
    </row>
    <row r="49" spans="1:12" ht="15" customHeight="1">
      <c r="A49" s="93" t="s">
        <v>51</v>
      </c>
      <c r="B49" s="249" t="s">
        <v>52</v>
      </c>
      <c r="C49" s="92">
        <v>0</v>
      </c>
      <c r="D49" s="103">
        <v>0</v>
      </c>
      <c r="E49" s="109">
        <f t="shared" si="1"/>
        <v>0</v>
      </c>
      <c r="F49" s="23"/>
      <c r="G49" s="23"/>
      <c r="H49" s="23"/>
      <c r="I49" s="23"/>
      <c r="J49" s="23"/>
      <c r="K49" s="23"/>
      <c r="L49" s="23"/>
    </row>
    <row r="50" spans="1:12" ht="15" customHeight="1">
      <c r="A50" s="98" t="s">
        <v>147</v>
      </c>
      <c r="B50" s="247" t="s">
        <v>148</v>
      </c>
      <c r="C50" s="81">
        <f aca="true" t="shared" si="2" ref="C50:D52">C51</f>
        <v>0</v>
      </c>
      <c r="D50" s="81">
        <f t="shared" si="2"/>
        <v>0</v>
      </c>
      <c r="E50" s="168">
        <f t="shared" si="1"/>
        <v>0</v>
      </c>
      <c r="F50" s="23"/>
      <c r="G50" s="23"/>
      <c r="H50" s="23"/>
      <c r="I50" s="23"/>
      <c r="J50" s="23"/>
      <c r="K50" s="23"/>
      <c r="L50" s="23"/>
    </row>
    <row r="51" spans="1:12" ht="15" customHeight="1">
      <c r="A51" s="95" t="s">
        <v>35</v>
      </c>
      <c r="B51" s="248" t="s">
        <v>36</v>
      </c>
      <c r="C51" s="88">
        <f t="shared" si="2"/>
        <v>0</v>
      </c>
      <c r="D51" s="88">
        <f t="shared" si="2"/>
        <v>0</v>
      </c>
      <c r="E51" s="175">
        <f t="shared" si="1"/>
        <v>0</v>
      </c>
      <c r="F51" s="23"/>
      <c r="G51" s="23"/>
      <c r="H51" s="23"/>
      <c r="I51" s="23"/>
      <c r="J51" s="23"/>
      <c r="K51" s="23"/>
      <c r="L51" s="23"/>
    </row>
    <row r="52" spans="1:12" ht="15" customHeight="1">
      <c r="A52" s="94" t="s">
        <v>47</v>
      </c>
      <c r="B52" s="249" t="s">
        <v>48</v>
      </c>
      <c r="C52" s="90">
        <f t="shared" si="2"/>
        <v>0</v>
      </c>
      <c r="D52" s="90">
        <f t="shared" si="2"/>
        <v>0</v>
      </c>
      <c r="E52" s="170">
        <f t="shared" si="1"/>
        <v>0</v>
      </c>
      <c r="F52" s="21"/>
      <c r="G52" s="21"/>
      <c r="H52" s="21"/>
      <c r="I52" s="21"/>
      <c r="J52" s="21"/>
      <c r="K52" s="21"/>
      <c r="L52" s="21"/>
    </row>
    <row r="53" spans="1:12" ht="15" customHeight="1">
      <c r="A53" s="93" t="s">
        <v>51</v>
      </c>
      <c r="B53" s="249" t="s">
        <v>52</v>
      </c>
      <c r="C53" s="101">
        <v>0</v>
      </c>
      <c r="D53" s="103">
        <v>0</v>
      </c>
      <c r="E53" s="111">
        <f t="shared" si="1"/>
        <v>0</v>
      </c>
      <c r="F53" s="22"/>
      <c r="G53" s="22"/>
      <c r="H53" s="22"/>
      <c r="I53" s="22"/>
      <c r="J53" s="22"/>
      <c r="K53" s="22"/>
      <c r="L53" s="22"/>
    </row>
    <row r="54" spans="1:12" ht="15" customHeight="1">
      <c r="A54" s="98" t="s">
        <v>90</v>
      </c>
      <c r="B54" s="247" t="s">
        <v>91</v>
      </c>
      <c r="C54" s="81">
        <f>C55+C59+C63</f>
        <v>144461</v>
      </c>
      <c r="D54" s="81">
        <f>D55+D59+D63</f>
        <v>0</v>
      </c>
      <c r="E54" s="168">
        <f t="shared" si="1"/>
        <v>144461</v>
      </c>
      <c r="F54" s="23"/>
      <c r="G54" s="23"/>
      <c r="H54" s="23"/>
      <c r="I54" s="23"/>
      <c r="J54" s="23"/>
      <c r="K54" s="23"/>
      <c r="L54" s="23"/>
    </row>
    <row r="55" spans="1:12" ht="15" customHeight="1">
      <c r="A55" s="95" t="s">
        <v>43</v>
      </c>
      <c r="B55" s="248" t="s">
        <v>44</v>
      </c>
      <c r="C55" s="102">
        <f>C56</f>
        <v>92309</v>
      </c>
      <c r="D55" s="102">
        <f>D56</f>
        <v>0</v>
      </c>
      <c r="E55" s="172">
        <f t="shared" si="1"/>
        <v>92309</v>
      </c>
      <c r="F55" s="23"/>
      <c r="G55" s="23"/>
      <c r="H55" s="23"/>
      <c r="I55" s="23"/>
      <c r="J55" s="23"/>
      <c r="K55" s="23"/>
      <c r="L55" s="23"/>
    </row>
    <row r="56" spans="1:12" ht="15" customHeight="1">
      <c r="A56" s="94" t="s">
        <v>47</v>
      </c>
      <c r="B56" s="249" t="s">
        <v>48</v>
      </c>
      <c r="C56" s="90">
        <f>C57+C58</f>
        <v>92309</v>
      </c>
      <c r="D56" s="90">
        <f>D57+D58</f>
        <v>0</v>
      </c>
      <c r="E56" s="170">
        <f t="shared" si="1"/>
        <v>92309</v>
      </c>
      <c r="F56" s="22"/>
      <c r="G56" s="22"/>
      <c r="H56" s="22"/>
      <c r="I56" s="22"/>
      <c r="J56" s="22"/>
      <c r="K56" s="22"/>
      <c r="L56" s="22"/>
    </row>
    <row r="57" spans="1:12" ht="15" customHeight="1">
      <c r="A57" s="93" t="s">
        <v>59</v>
      </c>
      <c r="B57" s="249" t="s">
        <v>60</v>
      </c>
      <c r="C57" s="101">
        <v>59128</v>
      </c>
      <c r="D57" s="103">
        <v>0</v>
      </c>
      <c r="E57" s="111">
        <f t="shared" si="1"/>
        <v>59128</v>
      </c>
      <c r="F57" s="23"/>
      <c r="G57" s="23"/>
      <c r="H57" s="23"/>
      <c r="I57" s="23"/>
      <c r="J57" s="23"/>
      <c r="K57" s="23"/>
      <c r="L57" s="23"/>
    </row>
    <row r="58" spans="1:12" ht="15" customHeight="1">
      <c r="A58" s="93" t="s">
        <v>61</v>
      </c>
      <c r="B58" s="249" t="s">
        <v>62</v>
      </c>
      <c r="C58" s="101">
        <v>33181</v>
      </c>
      <c r="D58" s="103">
        <v>0</v>
      </c>
      <c r="E58" s="227">
        <f t="shared" si="1"/>
        <v>33181</v>
      </c>
      <c r="F58" s="23"/>
      <c r="G58" s="23"/>
      <c r="H58" s="23"/>
      <c r="I58" s="23"/>
      <c r="J58" s="23"/>
      <c r="K58" s="23"/>
      <c r="L58" s="23"/>
    </row>
    <row r="59" spans="1:12" ht="15" customHeight="1">
      <c r="A59" s="95" t="s">
        <v>35</v>
      </c>
      <c r="B59" s="248" t="s">
        <v>36</v>
      </c>
      <c r="C59" s="88">
        <f>C60</f>
        <v>4279</v>
      </c>
      <c r="D59" s="88">
        <f>D60</f>
        <v>0</v>
      </c>
      <c r="E59" s="175">
        <f t="shared" si="1"/>
        <v>4279</v>
      </c>
      <c r="F59" s="23"/>
      <c r="G59" s="23"/>
      <c r="H59" s="23"/>
      <c r="I59" s="23"/>
      <c r="J59" s="23"/>
      <c r="K59" s="23"/>
      <c r="L59" s="23"/>
    </row>
    <row r="60" spans="1:12" ht="15" customHeight="1">
      <c r="A60" s="94" t="s">
        <v>47</v>
      </c>
      <c r="B60" s="249" t="s">
        <v>48</v>
      </c>
      <c r="C60" s="90">
        <f>C61+C62</f>
        <v>4279</v>
      </c>
      <c r="D60" s="90">
        <f>D61+D62</f>
        <v>0</v>
      </c>
      <c r="E60" s="170">
        <f t="shared" si="1"/>
        <v>4279</v>
      </c>
      <c r="F60" s="21"/>
      <c r="G60" s="21"/>
      <c r="H60" s="21"/>
      <c r="I60" s="21"/>
      <c r="J60" s="21"/>
      <c r="K60" s="21"/>
      <c r="L60" s="21"/>
    </row>
    <row r="61" spans="1:12" ht="15" customHeight="1">
      <c r="A61" s="93" t="s">
        <v>51</v>
      </c>
      <c r="B61" s="249" t="s">
        <v>52</v>
      </c>
      <c r="C61" s="101">
        <v>4279</v>
      </c>
      <c r="D61" s="103">
        <v>0</v>
      </c>
      <c r="E61" s="111">
        <f t="shared" si="1"/>
        <v>4279</v>
      </c>
      <c r="F61" s="22"/>
      <c r="G61" s="22"/>
      <c r="H61" s="22"/>
      <c r="I61" s="22"/>
      <c r="J61" s="22"/>
      <c r="K61" s="22"/>
      <c r="L61" s="22"/>
    </row>
    <row r="62" spans="1:12" ht="15" customHeight="1">
      <c r="A62" s="93" t="s">
        <v>59</v>
      </c>
      <c r="B62" s="249" t="s">
        <v>60</v>
      </c>
      <c r="C62" s="101">
        <v>0</v>
      </c>
      <c r="D62" s="103">
        <v>0</v>
      </c>
      <c r="E62" s="111">
        <f t="shared" si="1"/>
        <v>0</v>
      </c>
      <c r="F62" s="23"/>
      <c r="G62" s="23"/>
      <c r="H62" s="23"/>
      <c r="I62" s="23"/>
      <c r="J62" s="23"/>
      <c r="K62" s="23"/>
      <c r="L62" s="23"/>
    </row>
    <row r="63" spans="1:12" ht="15" customHeight="1">
      <c r="A63" s="95" t="s">
        <v>120</v>
      </c>
      <c r="B63" s="248" t="s">
        <v>121</v>
      </c>
      <c r="C63" s="92">
        <f>C64</f>
        <v>47873</v>
      </c>
      <c r="D63" s="92">
        <f>D64</f>
        <v>0</v>
      </c>
      <c r="E63" s="171">
        <f t="shared" si="1"/>
        <v>47873</v>
      </c>
      <c r="F63" s="23"/>
      <c r="G63" s="23"/>
      <c r="H63" s="23"/>
      <c r="I63" s="23"/>
      <c r="J63" s="23"/>
      <c r="K63" s="23"/>
      <c r="L63" s="23"/>
    </row>
    <row r="64" spans="1:12" ht="15" customHeight="1">
      <c r="A64" s="94" t="s">
        <v>47</v>
      </c>
      <c r="B64" s="249" t="s">
        <v>48</v>
      </c>
      <c r="C64" s="92">
        <f>C65</f>
        <v>47873</v>
      </c>
      <c r="D64" s="92">
        <f>D65</f>
        <v>0</v>
      </c>
      <c r="E64" s="171">
        <f t="shared" si="1"/>
        <v>47873</v>
      </c>
      <c r="F64" s="23"/>
      <c r="G64" s="23"/>
      <c r="H64" s="23"/>
      <c r="I64" s="23"/>
      <c r="J64" s="23"/>
      <c r="K64" s="23"/>
      <c r="L64" s="23"/>
    </row>
    <row r="65" spans="1:12" ht="15" customHeight="1">
      <c r="A65" s="93" t="s">
        <v>61</v>
      </c>
      <c r="B65" s="249" t="s">
        <v>62</v>
      </c>
      <c r="C65" s="101">
        <v>47873</v>
      </c>
      <c r="D65" s="103">
        <v>0</v>
      </c>
      <c r="E65" s="111">
        <f t="shared" si="1"/>
        <v>47873</v>
      </c>
      <c r="F65" s="230"/>
      <c r="G65" s="230"/>
      <c r="H65" s="230"/>
      <c r="I65" s="23"/>
      <c r="J65" s="23"/>
      <c r="K65" s="23"/>
      <c r="L65" s="23"/>
    </row>
    <row r="66" spans="1:12" ht="15" customHeight="1">
      <c r="A66" s="98" t="s">
        <v>92</v>
      </c>
      <c r="B66" s="247" t="s">
        <v>93</v>
      </c>
      <c r="C66" s="81">
        <f>C67</f>
        <v>4272941</v>
      </c>
      <c r="D66" s="81">
        <f>D67</f>
        <v>0</v>
      </c>
      <c r="E66" s="168">
        <f t="shared" si="1"/>
        <v>4272941</v>
      </c>
      <c r="F66" s="23"/>
      <c r="G66" s="23"/>
      <c r="H66" s="23"/>
      <c r="I66" s="23"/>
      <c r="J66" s="23"/>
      <c r="K66" s="23"/>
      <c r="L66" s="23"/>
    </row>
    <row r="67" spans="1:12" ht="15" customHeight="1">
      <c r="A67" s="95" t="s">
        <v>94</v>
      </c>
      <c r="B67" s="248" t="s">
        <v>95</v>
      </c>
      <c r="C67" s="88">
        <f>C68</f>
        <v>4272941</v>
      </c>
      <c r="D67" s="88">
        <f>D68</f>
        <v>0</v>
      </c>
      <c r="E67" s="175">
        <f t="shared" si="1"/>
        <v>4272941</v>
      </c>
      <c r="F67" s="21"/>
      <c r="G67" s="21"/>
      <c r="H67" s="21"/>
      <c r="I67" s="21"/>
      <c r="J67" s="21"/>
      <c r="K67" s="21"/>
      <c r="L67" s="21"/>
    </row>
    <row r="68" spans="1:12" ht="15" customHeight="1">
      <c r="A68" s="94" t="s">
        <v>47</v>
      </c>
      <c r="B68" s="249" t="s">
        <v>48</v>
      </c>
      <c r="C68" s="90">
        <f>C70</f>
        <v>4272941</v>
      </c>
      <c r="D68" s="90">
        <f>D70</f>
        <v>0</v>
      </c>
      <c r="E68" s="170">
        <f aca="true" t="shared" si="3" ref="E68:E99">C68+D68</f>
        <v>4272941</v>
      </c>
      <c r="F68" s="22"/>
      <c r="G68" s="22"/>
      <c r="H68" s="22"/>
      <c r="I68" s="22"/>
      <c r="J68" s="22"/>
      <c r="K68" s="22"/>
      <c r="L68" s="22"/>
    </row>
    <row r="69" spans="1:12" ht="15" customHeight="1">
      <c r="A69" s="93" t="s">
        <v>59</v>
      </c>
      <c r="B69" s="249" t="s">
        <v>60</v>
      </c>
      <c r="C69" s="90">
        <v>0</v>
      </c>
      <c r="D69" s="251">
        <v>0</v>
      </c>
      <c r="E69" s="170">
        <f t="shared" si="3"/>
        <v>0</v>
      </c>
      <c r="F69" s="22"/>
      <c r="G69" s="22"/>
      <c r="H69" s="22"/>
      <c r="I69" s="22"/>
      <c r="J69" s="22"/>
      <c r="K69" s="22"/>
      <c r="L69" s="22"/>
    </row>
    <row r="70" spans="1:12" ht="15" customHeight="1">
      <c r="A70" s="93" t="s">
        <v>61</v>
      </c>
      <c r="B70" s="249" t="s">
        <v>62</v>
      </c>
      <c r="C70" s="101">
        <v>4272941</v>
      </c>
      <c r="D70" s="103">
        <v>0</v>
      </c>
      <c r="E70" s="111">
        <f t="shared" si="3"/>
        <v>4272941</v>
      </c>
      <c r="F70" s="23"/>
      <c r="G70" s="23"/>
      <c r="H70" s="23"/>
      <c r="I70" s="23"/>
      <c r="J70" s="23"/>
      <c r="K70" s="23"/>
      <c r="L70" s="23"/>
    </row>
    <row r="71" spans="1:12" ht="42.75">
      <c r="A71" s="98" t="s">
        <v>96</v>
      </c>
      <c r="B71" s="247" t="s">
        <v>97</v>
      </c>
      <c r="C71" s="81">
        <f>C72</f>
        <v>36030</v>
      </c>
      <c r="D71" s="81">
        <f>D72</f>
        <v>0</v>
      </c>
      <c r="E71" s="168">
        <f t="shared" si="3"/>
        <v>36030</v>
      </c>
      <c r="F71" s="23"/>
      <c r="G71" s="23"/>
      <c r="H71" s="23"/>
      <c r="I71" s="23"/>
      <c r="J71" s="23"/>
      <c r="K71" s="23"/>
      <c r="L71" s="23"/>
    </row>
    <row r="72" spans="1:12" ht="15" customHeight="1">
      <c r="A72" s="95" t="s">
        <v>45</v>
      </c>
      <c r="B72" s="248" t="s">
        <v>46</v>
      </c>
      <c r="C72" s="88">
        <f>C73</f>
        <v>36030</v>
      </c>
      <c r="D72" s="88">
        <f>D73</f>
        <v>0</v>
      </c>
      <c r="E72" s="175">
        <f t="shared" si="3"/>
        <v>36030</v>
      </c>
      <c r="F72" s="23"/>
      <c r="G72" s="23"/>
      <c r="H72" s="23"/>
      <c r="I72" s="23"/>
      <c r="J72" s="23"/>
      <c r="K72" s="23"/>
      <c r="L72" s="23"/>
    </row>
    <row r="73" spans="1:12" ht="15" customHeight="1">
      <c r="A73" s="94" t="s">
        <v>47</v>
      </c>
      <c r="B73" s="249" t="s">
        <v>48</v>
      </c>
      <c r="C73" s="90">
        <f>C74+C75+C76</f>
        <v>36030</v>
      </c>
      <c r="D73" s="90">
        <f>D74+D75+D76</f>
        <v>0</v>
      </c>
      <c r="E73" s="170">
        <f t="shared" si="3"/>
        <v>36030</v>
      </c>
      <c r="F73" s="23"/>
      <c r="G73" s="23"/>
      <c r="H73" s="23"/>
      <c r="I73" s="23"/>
      <c r="J73" s="23"/>
      <c r="K73" s="23"/>
      <c r="L73" s="23"/>
    </row>
    <row r="74" spans="1:12" ht="15" customHeight="1">
      <c r="A74" s="93" t="s">
        <v>49</v>
      </c>
      <c r="B74" s="249" t="s">
        <v>50</v>
      </c>
      <c r="C74" s="101">
        <v>7839</v>
      </c>
      <c r="D74" s="101">
        <v>0</v>
      </c>
      <c r="E74" s="111">
        <f t="shared" si="3"/>
        <v>7839</v>
      </c>
      <c r="F74" s="21"/>
      <c r="G74" s="21"/>
      <c r="H74" s="21"/>
      <c r="I74" s="21"/>
      <c r="J74" s="21"/>
      <c r="K74" s="21"/>
      <c r="L74" s="21"/>
    </row>
    <row r="75" spans="1:12" ht="15" customHeight="1">
      <c r="A75" s="93" t="s">
        <v>51</v>
      </c>
      <c r="B75" s="249" t="s">
        <v>52</v>
      </c>
      <c r="C75" s="101">
        <v>28191</v>
      </c>
      <c r="D75" s="103">
        <v>0</v>
      </c>
      <c r="E75" s="111">
        <f t="shared" si="3"/>
        <v>28191</v>
      </c>
      <c r="F75" s="22"/>
      <c r="G75" s="22"/>
      <c r="H75" s="22"/>
      <c r="I75" s="22"/>
      <c r="J75" s="22"/>
      <c r="K75" s="22"/>
      <c r="L75" s="22"/>
    </row>
    <row r="76" spans="1:12" ht="15" customHeight="1">
      <c r="A76" s="93" t="s">
        <v>61</v>
      </c>
      <c r="B76" s="249" t="s">
        <v>62</v>
      </c>
      <c r="C76" s="101">
        <v>0</v>
      </c>
      <c r="D76" s="103">
        <v>0</v>
      </c>
      <c r="E76" s="111">
        <f t="shared" si="3"/>
        <v>0</v>
      </c>
      <c r="F76" s="23"/>
      <c r="G76" s="23"/>
      <c r="H76" s="23"/>
      <c r="I76" s="23"/>
      <c r="J76" s="23"/>
      <c r="K76" s="23"/>
      <c r="L76" s="23"/>
    </row>
    <row r="77" spans="1:12" ht="28.5">
      <c r="A77" s="98" t="s">
        <v>98</v>
      </c>
      <c r="B77" s="247" t="s">
        <v>99</v>
      </c>
      <c r="C77" s="81">
        <f>C78+C83</f>
        <v>22714941</v>
      </c>
      <c r="D77" s="81">
        <f>D78+D83</f>
        <v>0</v>
      </c>
      <c r="E77" s="168">
        <f t="shared" si="3"/>
        <v>22714941</v>
      </c>
      <c r="F77" s="23"/>
      <c r="G77" s="23"/>
      <c r="H77" s="23"/>
      <c r="I77" s="23"/>
      <c r="J77" s="23"/>
      <c r="K77" s="23"/>
      <c r="L77" s="23"/>
    </row>
    <row r="78" spans="1:12" ht="15" customHeight="1">
      <c r="A78" s="95" t="s">
        <v>43</v>
      </c>
      <c r="B78" s="248" t="s">
        <v>44</v>
      </c>
      <c r="C78" s="88">
        <f>C79</f>
        <v>22714921</v>
      </c>
      <c r="D78" s="88">
        <f>D79</f>
        <v>0</v>
      </c>
      <c r="E78" s="175">
        <f t="shared" si="3"/>
        <v>22714921</v>
      </c>
      <c r="F78" s="23"/>
      <c r="G78" s="23"/>
      <c r="H78" s="23"/>
      <c r="I78" s="23"/>
      <c r="J78" s="23"/>
      <c r="K78" s="23"/>
      <c r="L78" s="23"/>
    </row>
    <row r="79" spans="1:12" ht="15" customHeight="1">
      <c r="A79" s="94" t="s">
        <v>47</v>
      </c>
      <c r="B79" s="249" t="s">
        <v>48</v>
      </c>
      <c r="C79" s="90">
        <f>C80+C81+C82</f>
        <v>22714921</v>
      </c>
      <c r="D79" s="90">
        <f>D80+D81+D82</f>
        <v>0</v>
      </c>
      <c r="E79" s="170">
        <f t="shared" si="3"/>
        <v>22714921</v>
      </c>
      <c r="F79" s="23"/>
      <c r="G79" s="23"/>
      <c r="H79" s="23"/>
      <c r="I79" s="23"/>
      <c r="J79" s="23"/>
      <c r="K79" s="23"/>
      <c r="L79" s="23"/>
    </row>
    <row r="80" spans="1:12" ht="15" customHeight="1">
      <c r="A80" s="93" t="s">
        <v>57</v>
      </c>
      <c r="B80" s="249" t="s">
        <v>58</v>
      </c>
      <c r="C80" s="101">
        <v>5565</v>
      </c>
      <c r="D80" s="110">
        <v>0</v>
      </c>
      <c r="E80" s="111">
        <f t="shared" si="3"/>
        <v>5565</v>
      </c>
      <c r="F80" s="21"/>
      <c r="G80" s="21"/>
      <c r="H80" s="21"/>
      <c r="I80" s="21"/>
      <c r="J80" s="21"/>
      <c r="K80" s="21"/>
      <c r="L80" s="21"/>
    </row>
    <row r="81" spans="1:12" ht="15" customHeight="1">
      <c r="A81" s="93" t="s">
        <v>59</v>
      </c>
      <c r="B81" s="249" t="s">
        <v>60</v>
      </c>
      <c r="C81" s="101">
        <v>14407110</v>
      </c>
      <c r="D81" s="110">
        <v>0</v>
      </c>
      <c r="E81" s="111">
        <f t="shared" si="3"/>
        <v>14407110</v>
      </c>
      <c r="F81" s="22"/>
      <c r="G81" s="22"/>
      <c r="H81" s="22"/>
      <c r="I81" s="22"/>
      <c r="J81" s="22"/>
      <c r="K81" s="22"/>
      <c r="L81" s="22"/>
    </row>
    <row r="82" spans="1:12" ht="15" customHeight="1">
      <c r="A82" s="93" t="s">
        <v>61</v>
      </c>
      <c r="B82" s="249" t="s">
        <v>62</v>
      </c>
      <c r="C82" s="101">
        <v>8302246</v>
      </c>
      <c r="D82" s="110">
        <v>0</v>
      </c>
      <c r="E82" s="111">
        <f t="shared" si="3"/>
        <v>8302246</v>
      </c>
      <c r="F82" s="23"/>
      <c r="G82" s="23"/>
      <c r="H82" s="23"/>
      <c r="I82" s="23"/>
      <c r="J82" s="23"/>
      <c r="K82" s="23"/>
      <c r="L82" s="23"/>
    </row>
    <row r="83" spans="1:12" ht="15" customHeight="1">
      <c r="A83" s="95" t="s">
        <v>53</v>
      </c>
      <c r="B83" s="248" t="s">
        <v>54</v>
      </c>
      <c r="C83" s="96">
        <f>C84</f>
        <v>20</v>
      </c>
      <c r="D83" s="96">
        <f>D84</f>
        <v>0</v>
      </c>
      <c r="E83" s="173">
        <f t="shared" si="3"/>
        <v>20</v>
      </c>
      <c r="F83" s="23"/>
      <c r="G83" s="23"/>
      <c r="H83" s="23"/>
      <c r="I83" s="23"/>
      <c r="J83" s="23"/>
      <c r="K83" s="23"/>
      <c r="L83" s="23"/>
    </row>
    <row r="84" spans="1:12" ht="15" customHeight="1">
      <c r="A84" s="94" t="s">
        <v>47</v>
      </c>
      <c r="B84" s="249" t="s">
        <v>48</v>
      </c>
      <c r="C84" s="97">
        <f>C87+C85+C86</f>
        <v>20</v>
      </c>
      <c r="D84" s="97">
        <f>D87+D85+D86</f>
        <v>0</v>
      </c>
      <c r="E84" s="174">
        <f t="shared" si="3"/>
        <v>20</v>
      </c>
      <c r="F84" s="23"/>
      <c r="G84" s="23"/>
      <c r="H84" s="23"/>
      <c r="I84" s="23"/>
      <c r="J84" s="23"/>
      <c r="K84" s="23"/>
      <c r="L84" s="23"/>
    </row>
    <row r="85" spans="1:12" ht="15" customHeight="1">
      <c r="A85" s="93" t="s">
        <v>57</v>
      </c>
      <c r="B85" s="249" t="s">
        <v>58</v>
      </c>
      <c r="C85" s="97">
        <v>0</v>
      </c>
      <c r="D85" s="104">
        <v>0</v>
      </c>
      <c r="E85" s="174">
        <f t="shared" si="3"/>
        <v>0</v>
      </c>
      <c r="F85" s="23"/>
      <c r="G85" s="23"/>
      <c r="H85" s="23"/>
      <c r="I85" s="23"/>
      <c r="J85" s="23"/>
      <c r="K85" s="23"/>
      <c r="L85" s="23"/>
    </row>
    <row r="86" spans="1:12" ht="15" customHeight="1">
      <c r="A86" s="93" t="s">
        <v>59</v>
      </c>
      <c r="B86" s="249" t="s">
        <v>60</v>
      </c>
      <c r="C86" s="97">
        <v>0</v>
      </c>
      <c r="D86" s="104">
        <v>0</v>
      </c>
      <c r="E86" s="174">
        <f t="shared" si="3"/>
        <v>0</v>
      </c>
      <c r="F86" s="23"/>
      <c r="G86" s="23"/>
      <c r="H86" s="23"/>
      <c r="I86" s="23"/>
      <c r="J86" s="23"/>
      <c r="K86" s="23"/>
      <c r="L86" s="23"/>
    </row>
    <row r="87" spans="1:12" ht="15" customHeight="1">
      <c r="A87" s="93" t="s">
        <v>61</v>
      </c>
      <c r="B87" s="249" t="s">
        <v>62</v>
      </c>
      <c r="C87" s="92">
        <v>20</v>
      </c>
      <c r="D87" s="103">
        <v>0</v>
      </c>
      <c r="E87" s="109">
        <f t="shared" si="3"/>
        <v>20</v>
      </c>
      <c r="F87" s="23"/>
      <c r="G87" s="23"/>
      <c r="H87" s="23"/>
      <c r="I87" s="23"/>
      <c r="J87" s="23"/>
      <c r="K87" s="23"/>
      <c r="L87" s="23"/>
    </row>
    <row r="88" spans="1:12" ht="28.5">
      <c r="A88" s="98" t="s">
        <v>100</v>
      </c>
      <c r="B88" s="247" t="s">
        <v>101</v>
      </c>
      <c r="C88" s="81">
        <f>C89+C94+C98</f>
        <v>154224</v>
      </c>
      <c r="D88" s="81">
        <f>D89+D94+D98</f>
        <v>0</v>
      </c>
      <c r="E88" s="168">
        <f t="shared" si="3"/>
        <v>154224</v>
      </c>
      <c r="F88" s="23"/>
      <c r="G88" s="23"/>
      <c r="H88" s="23"/>
      <c r="I88" s="23"/>
      <c r="J88" s="23"/>
      <c r="K88" s="23"/>
      <c r="L88" s="23"/>
    </row>
    <row r="89" spans="1:12" ht="15" customHeight="1">
      <c r="A89" s="95" t="s">
        <v>45</v>
      </c>
      <c r="B89" s="248" t="s">
        <v>46</v>
      </c>
      <c r="C89" s="88">
        <f>C90</f>
        <v>154224</v>
      </c>
      <c r="D89" s="88">
        <f>D90</f>
        <v>0</v>
      </c>
      <c r="E89" s="175">
        <f t="shared" si="3"/>
        <v>154224</v>
      </c>
      <c r="F89" s="23"/>
      <c r="G89" s="23"/>
      <c r="H89" s="23"/>
      <c r="I89" s="23"/>
      <c r="J89" s="23"/>
      <c r="K89" s="23"/>
      <c r="L89" s="23"/>
    </row>
    <row r="90" spans="1:12" ht="15" customHeight="1">
      <c r="A90" s="94" t="s">
        <v>47</v>
      </c>
      <c r="B90" s="249" t="s">
        <v>48</v>
      </c>
      <c r="C90" s="90">
        <f>C91+C92+C93</f>
        <v>154224</v>
      </c>
      <c r="D90" s="90">
        <f>D91+D92+D93</f>
        <v>0</v>
      </c>
      <c r="E90" s="170">
        <f t="shared" si="3"/>
        <v>154224</v>
      </c>
      <c r="F90" s="23"/>
      <c r="G90" s="23"/>
      <c r="H90" s="23"/>
      <c r="I90" s="23"/>
      <c r="J90" s="23"/>
      <c r="K90" s="23"/>
      <c r="L90" s="23"/>
    </row>
    <row r="91" spans="1:12" ht="15" customHeight="1">
      <c r="A91" s="93" t="s">
        <v>51</v>
      </c>
      <c r="B91" s="249" t="s">
        <v>52</v>
      </c>
      <c r="C91" s="101">
        <v>44928</v>
      </c>
      <c r="D91" s="103">
        <v>0</v>
      </c>
      <c r="E91" s="111">
        <f t="shared" si="3"/>
        <v>44928</v>
      </c>
      <c r="F91" s="22"/>
      <c r="G91" s="22"/>
      <c r="H91" s="22"/>
      <c r="I91" s="22"/>
      <c r="J91" s="22"/>
      <c r="K91" s="22"/>
      <c r="L91" s="22"/>
    </row>
    <row r="92" spans="1:12" ht="15" customHeight="1">
      <c r="A92" s="93" t="s">
        <v>59</v>
      </c>
      <c r="B92" s="249" t="s">
        <v>60</v>
      </c>
      <c r="C92" s="101">
        <v>0</v>
      </c>
      <c r="D92" s="105">
        <v>109296</v>
      </c>
      <c r="E92" s="111">
        <f t="shared" si="3"/>
        <v>109296</v>
      </c>
      <c r="F92" s="23"/>
      <c r="G92" s="23"/>
      <c r="H92" s="23"/>
      <c r="I92" s="23"/>
      <c r="J92" s="23"/>
      <c r="K92" s="23"/>
      <c r="L92" s="23"/>
    </row>
    <row r="93" spans="1:12" ht="15" customHeight="1">
      <c r="A93" s="93" t="s">
        <v>61</v>
      </c>
      <c r="B93" s="249" t="s">
        <v>62</v>
      </c>
      <c r="C93" s="101">
        <v>109296</v>
      </c>
      <c r="D93" s="103">
        <v>-109296</v>
      </c>
      <c r="E93" s="111">
        <f t="shared" si="3"/>
        <v>0</v>
      </c>
      <c r="F93" s="23"/>
      <c r="G93" s="23"/>
      <c r="H93" s="23"/>
      <c r="I93" s="23"/>
      <c r="J93" s="23"/>
      <c r="K93" s="23"/>
      <c r="L93" s="23"/>
    </row>
    <row r="94" spans="1:12" ht="15" customHeight="1">
      <c r="A94" s="95" t="s">
        <v>53</v>
      </c>
      <c r="B94" s="248" t="s">
        <v>54</v>
      </c>
      <c r="C94" s="96">
        <f>C95</f>
        <v>0</v>
      </c>
      <c r="D94" s="96">
        <f>D95</f>
        <v>0</v>
      </c>
      <c r="E94" s="173">
        <f t="shared" si="3"/>
        <v>0</v>
      </c>
      <c r="F94" s="21"/>
      <c r="G94" s="21"/>
      <c r="H94" s="21"/>
      <c r="I94" s="21"/>
      <c r="J94" s="21"/>
      <c r="K94" s="21"/>
      <c r="L94" s="21"/>
    </row>
    <row r="95" spans="1:12" ht="15" customHeight="1">
      <c r="A95" s="94" t="s">
        <v>47</v>
      </c>
      <c r="B95" s="249" t="s">
        <v>48</v>
      </c>
      <c r="C95" s="97">
        <f>C96+C97</f>
        <v>0</v>
      </c>
      <c r="D95" s="97">
        <f>D96+D97</f>
        <v>0</v>
      </c>
      <c r="E95" s="174">
        <f t="shared" si="3"/>
        <v>0</v>
      </c>
      <c r="F95" s="22"/>
      <c r="G95" s="22"/>
      <c r="H95" s="22"/>
      <c r="I95" s="22"/>
      <c r="J95" s="22"/>
      <c r="K95" s="22"/>
      <c r="L95" s="22"/>
    </row>
    <row r="96" spans="1:12" ht="15" customHeight="1">
      <c r="A96" s="93" t="s">
        <v>51</v>
      </c>
      <c r="B96" s="249" t="s">
        <v>52</v>
      </c>
      <c r="C96" s="228">
        <v>0</v>
      </c>
      <c r="D96" s="103">
        <v>0</v>
      </c>
      <c r="E96" s="109">
        <f t="shared" si="3"/>
        <v>0</v>
      </c>
      <c r="F96" s="23"/>
      <c r="G96" s="23"/>
      <c r="H96" s="23"/>
      <c r="I96" s="23"/>
      <c r="J96" s="23"/>
      <c r="K96" s="23"/>
      <c r="L96" s="23"/>
    </row>
    <row r="97" spans="1:12" ht="15" customHeight="1">
      <c r="A97" s="93" t="s">
        <v>59</v>
      </c>
      <c r="B97" s="249" t="s">
        <v>60</v>
      </c>
      <c r="C97" s="92">
        <v>0</v>
      </c>
      <c r="D97" s="103">
        <v>0</v>
      </c>
      <c r="E97" s="109">
        <f t="shared" si="3"/>
        <v>0</v>
      </c>
      <c r="F97" s="23"/>
      <c r="G97" s="23"/>
      <c r="H97" s="23"/>
      <c r="I97" s="23"/>
      <c r="J97" s="23"/>
      <c r="K97" s="23"/>
      <c r="L97" s="23"/>
    </row>
    <row r="98" spans="1:12" ht="15" customHeight="1">
      <c r="A98" s="95" t="s">
        <v>102</v>
      </c>
      <c r="B98" s="248" t="s">
        <v>103</v>
      </c>
      <c r="C98" s="88">
        <f>C99</f>
        <v>0</v>
      </c>
      <c r="D98" s="88">
        <f>D99</f>
        <v>0</v>
      </c>
      <c r="E98" s="175">
        <f t="shared" si="3"/>
        <v>0</v>
      </c>
      <c r="F98" s="21"/>
      <c r="G98" s="21"/>
      <c r="H98" s="21"/>
      <c r="I98" s="21"/>
      <c r="J98" s="21"/>
      <c r="K98" s="21"/>
      <c r="L98" s="21"/>
    </row>
    <row r="99" spans="1:12" ht="15" customHeight="1">
      <c r="A99" s="94" t="s">
        <v>47</v>
      </c>
      <c r="B99" s="249" t="s">
        <v>48</v>
      </c>
      <c r="C99" s="90">
        <f>C100</f>
        <v>0</v>
      </c>
      <c r="D99" s="90">
        <f>D100</f>
        <v>0</v>
      </c>
      <c r="E99" s="170">
        <f t="shared" si="3"/>
        <v>0</v>
      </c>
      <c r="F99" s="22"/>
      <c r="G99" s="22"/>
      <c r="H99" s="22"/>
      <c r="I99" s="22"/>
      <c r="J99" s="22"/>
      <c r="K99" s="22"/>
      <c r="L99" s="22"/>
    </row>
    <row r="100" spans="1:12" ht="15" customHeight="1">
      <c r="A100" s="93" t="s">
        <v>59</v>
      </c>
      <c r="B100" s="249" t="s">
        <v>60</v>
      </c>
      <c r="C100" s="101">
        <v>0</v>
      </c>
      <c r="D100" s="110">
        <v>0</v>
      </c>
      <c r="E100" s="111">
        <f aca="true" t="shared" si="4" ref="E100:E131">C100+D100</f>
        <v>0</v>
      </c>
      <c r="F100" s="23"/>
      <c r="G100" s="23"/>
      <c r="H100" s="23"/>
      <c r="I100" s="23"/>
      <c r="J100" s="23"/>
      <c r="K100" s="23"/>
      <c r="L100" s="23"/>
    </row>
    <row r="101" spans="1:12" ht="15" customHeight="1">
      <c r="A101" s="98" t="s">
        <v>104</v>
      </c>
      <c r="B101" s="247" t="s">
        <v>105</v>
      </c>
      <c r="C101" s="81">
        <f>C102+C106+C110</f>
        <v>166862</v>
      </c>
      <c r="D101" s="81">
        <f>D102+D106+D110</f>
        <v>0</v>
      </c>
      <c r="E101" s="168">
        <f t="shared" si="4"/>
        <v>166862</v>
      </c>
      <c r="F101" s="23"/>
      <c r="G101" s="23"/>
      <c r="H101" s="23"/>
      <c r="I101" s="23"/>
      <c r="J101" s="23"/>
      <c r="K101" s="23"/>
      <c r="L101" s="23"/>
    </row>
    <row r="102" spans="1:12" ht="15" customHeight="1">
      <c r="A102" s="95" t="s">
        <v>43</v>
      </c>
      <c r="B102" s="248" t="s">
        <v>44</v>
      </c>
      <c r="C102" s="88">
        <f>C103</f>
        <v>66361</v>
      </c>
      <c r="D102" s="88">
        <f>D103</f>
        <v>0</v>
      </c>
      <c r="E102" s="175">
        <f t="shared" si="4"/>
        <v>66361</v>
      </c>
      <c r="F102" s="23"/>
      <c r="G102" s="23"/>
      <c r="H102" s="23"/>
      <c r="I102" s="23"/>
      <c r="J102" s="23"/>
      <c r="K102" s="23"/>
      <c r="L102" s="23"/>
    </row>
    <row r="103" spans="1:12" ht="15" customHeight="1">
      <c r="A103" s="94" t="s">
        <v>47</v>
      </c>
      <c r="B103" s="249" t="s">
        <v>48</v>
      </c>
      <c r="C103" s="90">
        <f>C104+C105</f>
        <v>66361</v>
      </c>
      <c r="D103" s="90">
        <f>D104+D105</f>
        <v>0</v>
      </c>
      <c r="E103" s="170">
        <f t="shared" si="4"/>
        <v>66361</v>
      </c>
      <c r="F103" s="22"/>
      <c r="G103" s="22"/>
      <c r="H103" s="22"/>
      <c r="I103" s="22"/>
      <c r="J103" s="22"/>
      <c r="K103" s="22"/>
      <c r="L103" s="22"/>
    </row>
    <row r="104" spans="1:12" ht="15" customHeight="1">
      <c r="A104" s="93" t="s">
        <v>59</v>
      </c>
      <c r="B104" s="249" t="s">
        <v>60</v>
      </c>
      <c r="C104" s="101">
        <v>0</v>
      </c>
      <c r="D104" s="103">
        <v>0</v>
      </c>
      <c r="E104" s="111">
        <f t="shared" si="4"/>
        <v>0</v>
      </c>
      <c r="F104" s="23"/>
      <c r="G104" s="23"/>
      <c r="H104" s="23"/>
      <c r="I104" s="23"/>
      <c r="J104" s="23"/>
      <c r="K104" s="23"/>
      <c r="L104" s="23"/>
    </row>
    <row r="105" spans="1:12" ht="15" customHeight="1">
      <c r="A105" s="93" t="s">
        <v>61</v>
      </c>
      <c r="B105" s="249" t="s">
        <v>62</v>
      </c>
      <c r="C105" s="101">
        <v>66361</v>
      </c>
      <c r="D105" s="103">
        <v>0</v>
      </c>
      <c r="E105" s="111">
        <f t="shared" si="4"/>
        <v>66361</v>
      </c>
      <c r="F105" s="23"/>
      <c r="G105" s="23"/>
      <c r="H105" s="23"/>
      <c r="I105" s="23"/>
      <c r="J105" s="23"/>
      <c r="K105" s="23"/>
      <c r="L105" s="23"/>
    </row>
    <row r="106" spans="1:12" ht="15" customHeight="1">
      <c r="A106" s="95" t="s">
        <v>35</v>
      </c>
      <c r="B106" s="248" t="s">
        <v>36</v>
      </c>
      <c r="C106" s="88">
        <f>C107</f>
        <v>3318</v>
      </c>
      <c r="D106" s="88">
        <f>D107</f>
        <v>0</v>
      </c>
      <c r="E106" s="175">
        <f t="shared" si="4"/>
        <v>3318</v>
      </c>
      <c r="F106" s="23"/>
      <c r="G106" s="23"/>
      <c r="H106" s="23"/>
      <c r="I106" s="23"/>
      <c r="J106" s="23"/>
      <c r="K106" s="23"/>
      <c r="L106" s="23"/>
    </row>
    <row r="107" spans="1:12" ht="15" customHeight="1">
      <c r="A107" s="94" t="s">
        <v>47</v>
      </c>
      <c r="B107" s="249" t="s">
        <v>48</v>
      </c>
      <c r="C107" s="90">
        <f>C108+C109</f>
        <v>3318</v>
      </c>
      <c r="D107" s="90">
        <f>D108+D109</f>
        <v>0</v>
      </c>
      <c r="E107" s="170">
        <f t="shared" si="4"/>
        <v>3318</v>
      </c>
      <c r="F107" s="21"/>
      <c r="G107" s="21"/>
      <c r="H107" s="21"/>
      <c r="I107" s="21"/>
      <c r="J107" s="21"/>
      <c r="K107" s="21"/>
      <c r="L107" s="21"/>
    </row>
    <row r="108" spans="1:12" ht="15" customHeight="1">
      <c r="A108" s="93" t="s">
        <v>51</v>
      </c>
      <c r="B108" s="249" t="s">
        <v>52</v>
      </c>
      <c r="C108" s="229">
        <v>3318</v>
      </c>
      <c r="D108" s="103">
        <v>0</v>
      </c>
      <c r="E108" s="111">
        <f t="shared" si="4"/>
        <v>3318</v>
      </c>
      <c r="F108" s="22"/>
      <c r="G108" s="22"/>
      <c r="H108" s="22"/>
      <c r="I108" s="22"/>
      <c r="J108" s="22"/>
      <c r="K108" s="22"/>
      <c r="L108" s="22"/>
    </row>
    <row r="109" spans="1:12" ht="15" customHeight="1">
      <c r="A109" s="93" t="s">
        <v>59</v>
      </c>
      <c r="B109" s="249" t="s">
        <v>60</v>
      </c>
      <c r="C109" s="101">
        <v>0</v>
      </c>
      <c r="D109" s="103">
        <v>0</v>
      </c>
      <c r="E109" s="111">
        <f t="shared" si="4"/>
        <v>0</v>
      </c>
      <c r="F109" s="23"/>
      <c r="G109" s="23"/>
      <c r="H109" s="23"/>
      <c r="I109" s="23"/>
      <c r="J109" s="23"/>
      <c r="K109" s="23"/>
      <c r="L109" s="23"/>
    </row>
    <row r="110" spans="1:12" ht="15" customHeight="1">
      <c r="A110" s="95" t="s">
        <v>120</v>
      </c>
      <c r="B110" s="248" t="s">
        <v>121</v>
      </c>
      <c r="C110" s="88">
        <f>C111</f>
        <v>97183</v>
      </c>
      <c r="D110" s="88">
        <f>D111</f>
        <v>0</v>
      </c>
      <c r="E110" s="175">
        <f t="shared" si="4"/>
        <v>97183</v>
      </c>
      <c r="F110" s="23"/>
      <c r="G110" s="23"/>
      <c r="H110" s="23"/>
      <c r="I110" s="23"/>
      <c r="J110" s="23"/>
      <c r="K110" s="23"/>
      <c r="L110" s="23"/>
    </row>
    <row r="111" spans="1:12" ht="15" customHeight="1">
      <c r="A111" s="94" t="s">
        <v>47</v>
      </c>
      <c r="B111" s="249" t="s">
        <v>48</v>
      </c>
      <c r="C111" s="90">
        <f>C112+C113</f>
        <v>97183</v>
      </c>
      <c r="D111" s="90">
        <f>D112+D113</f>
        <v>0</v>
      </c>
      <c r="E111" s="170">
        <f t="shared" si="4"/>
        <v>97183</v>
      </c>
      <c r="F111" s="23"/>
      <c r="G111" s="23"/>
      <c r="H111" s="23"/>
      <c r="I111" s="23"/>
      <c r="J111" s="23"/>
      <c r="K111" s="23"/>
      <c r="L111" s="23"/>
    </row>
    <row r="112" spans="1:12" ht="15" customHeight="1">
      <c r="A112" s="93" t="s">
        <v>59</v>
      </c>
      <c r="B112" s="249" t="s">
        <v>60</v>
      </c>
      <c r="C112" s="101">
        <v>34347</v>
      </c>
      <c r="D112" s="103">
        <v>0</v>
      </c>
      <c r="E112" s="111">
        <f t="shared" si="4"/>
        <v>34347</v>
      </c>
      <c r="F112" s="230"/>
      <c r="G112" s="230"/>
      <c r="H112" s="230"/>
      <c r="I112" s="23"/>
      <c r="J112" s="23"/>
      <c r="K112" s="23"/>
      <c r="L112" s="23"/>
    </row>
    <row r="113" spans="1:12" ht="15" customHeight="1">
      <c r="A113" s="93" t="s">
        <v>61</v>
      </c>
      <c r="B113" s="249" t="s">
        <v>62</v>
      </c>
      <c r="C113" s="101">
        <v>62836</v>
      </c>
      <c r="D113" s="103">
        <v>0</v>
      </c>
      <c r="E113" s="111">
        <f t="shared" si="4"/>
        <v>62836</v>
      </c>
      <c r="F113" s="230"/>
      <c r="G113" s="23"/>
      <c r="H113" s="23"/>
      <c r="I113" s="23"/>
      <c r="J113" s="23"/>
      <c r="K113" s="23"/>
      <c r="L113" s="23"/>
    </row>
    <row r="114" spans="1:12" ht="15" customHeight="1">
      <c r="A114" s="98" t="s">
        <v>106</v>
      </c>
      <c r="B114" s="247" t="s">
        <v>107</v>
      </c>
      <c r="C114" s="81">
        <f>C115+C122+C119</f>
        <v>40932</v>
      </c>
      <c r="D114" s="81">
        <f>D115+D122+D119</f>
        <v>0</v>
      </c>
      <c r="E114" s="168">
        <f t="shared" si="4"/>
        <v>40932</v>
      </c>
      <c r="F114" s="23"/>
      <c r="G114" s="23"/>
      <c r="H114" s="23"/>
      <c r="I114" s="23"/>
      <c r="J114" s="23"/>
      <c r="K114" s="23"/>
      <c r="L114" s="23"/>
    </row>
    <row r="115" spans="1:12" ht="15" customHeight="1">
      <c r="A115" s="95" t="s">
        <v>43</v>
      </c>
      <c r="B115" s="248" t="s">
        <v>44</v>
      </c>
      <c r="C115" s="88">
        <f>C116</f>
        <v>39950</v>
      </c>
      <c r="D115" s="88">
        <f>D116</f>
        <v>0</v>
      </c>
      <c r="E115" s="175">
        <f t="shared" si="4"/>
        <v>39950</v>
      </c>
      <c r="F115" s="230"/>
      <c r="G115" s="230"/>
      <c r="H115" s="23"/>
      <c r="I115" s="23"/>
      <c r="J115" s="23"/>
      <c r="K115" s="23"/>
      <c r="L115" s="23"/>
    </row>
    <row r="116" spans="1:12" ht="15" customHeight="1">
      <c r="A116" s="94" t="s">
        <v>47</v>
      </c>
      <c r="B116" s="249" t="s">
        <v>48</v>
      </c>
      <c r="C116" s="90">
        <f>C117+C118</f>
        <v>39950</v>
      </c>
      <c r="D116" s="90">
        <f>D117+D118</f>
        <v>0</v>
      </c>
      <c r="E116" s="170">
        <f t="shared" si="4"/>
        <v>39950</v>
      </c>
      <c r="F116" s="22"/>
      <c r="G116" s="22"/>
      <c r="H116" s="22"/>
      <c r="I116" s="22"/>
      <c r="J116" s="22"/>
      <c r="K116" s="22"/>
      <c r="L116" s="22"/>
    </row>
    <row r="117" spans="1:12" ht="15" customHeight="1">
      <c r="A117" s="93" t="s">
        <v>59</v>
      </c>
      <c r="B117" s="249" t="s">
        <v>60</v>
      </c>
      <c r="C117" s="101">
        <v>39950</v>
      </c>
      <c r="D117" s="103"/>
      <c r="E117" s="111">
        <f t="shared" si="4"/>
        <v>39950</v>
      </c>
      <c r="F117" s="23"/>
      <c r="G117" s="23"/>
      <c r="H117" s="23"/>
      <c r="I117" s="23"/>
      <c r="J117" s="23"/>
      <c r="K117" s="23"/>
      <c r="L117" s="23"/>
    </row>
    <row r="118" spans="1:12" ht="15" customHeight="1">
      <c r="A118" s="93" t="s">
        <v>61</v>
      </c>
      <c r="B118" s="249" t="s">
        <v>62</v>
      </c>
      <c r="C118" s="101">
        <v>0</v>
      </c>
      <c r="D118" s="103">
        <v>0</v>
      </c>
      <c r="E118" s="111">
        <f t="shared" si="4"/>
        <v>0</v>
      </c>
      <c r="F118" s="23"/>
      <c r="G118" s="23"/>
      <c r="H118" s="23"/>
      <c r="I118" s="23"/>
      <c r="J118" s="23"/>
      <c r="K118" s="23"/>
      <c r="L118" s="23"/>
    </row>
    <row r="119" spans="1:12" ht="15" customHeight="1">
      <c r="A119" s="87" t="s">
        <v>45</v>
      </c>
      <c r="B119" s="248" t="s">
        <v>46</v>
      </c>
      <c r="C119" s="92">
        <f>C120</f>
        <v>0</v>
      </c>
      <c r="D119" s="92">
        <f>D120</f>
        <v>0</v>
      </c>
      <c r="E119" s="171">
        <f t="shared" si="4"/>
        <v>0</v>
      </c>
      <c r="F119" s="23"/>
      <c r="G119" s="23"/>
      <c r="H119" s="23"/>
      <c r="I119" s="23"/>
      <c r="J119" s="23"/>
      <c r="K119" s="23"/>
      <c r="L119" s="23"/>
    </row>
    <row r="120" spans="1:12" ht="15" customHeight="1">
      <c r="A120" s="89" t="s">
        <v>47</v>
      </c>
      <c r="B120" s="249" t="s">
        <v>48</v>
      </c>
      <c r="C120" s="92">
        <f>C121</f>
        <v>0</v>
      </c>
      <c r="D120" s="92">
        <f>D121</f>
        <v>0</v>
      </c>
      <c r="E120" s="171">
        <f t="shared" si="4"/>
        <v>0</v>
      </c>
      <c r="F120" s="23"/>
      <c r="G120" s="23"/>
      <c r="H120" s="23"/>
      <c r="I120" s="23"/>
      <c r="J120" s="23"/>
      <c r="K120" s="23"/>
      <c r="L120" s="23"/>
    </row>
    <row r="121" spans="1:12" ht="15" customHeight="1">
      <c r="A121" s="93" t="s">
        <v>59</v>
      </c>
      <c r="B121" s="249" t="s">
        <v>60</v>
      </c>
      <c r="C121" s="101">
        <v>0</v>
      </c>
      <c r="D121" s="103">
        <v>0</v>
      </c>
      <c r="E121" s="111">
        <f t="shared" si="4"/>
        <v>0</v>
      </c>
      <c r="F121" s="23"/>
      <c r="G121" s="23"/>
      <c r="H121" s="23"/>
      <c r="I121" s="23"/>
      <c r="J121" s="23"/>
      <c r="K121" s="23"/>
      <c r="L121" s="23"/>
    </row>
    <row r="122" spans="1:12" ht="15" customHeight="1">
      <c r="A122" s="95" t="s">
        <v>35</v>
      </c>
      <c r="B122" s="248" t="s">
        <v>36</v>
      </c>
      <c r="C122" s="88">
        <f>C123</f>
        <v>982</v>
      </c>
      <c r="D122" s="88">
        <f>D123</f>
        <v>0</v>
      </c>
      <c r="E122" s="175">
        <f t="shared" si="4"/>
        <v>982</v>
      </c>
      <c r="F122" s="21"/>
      <c r="G122" s="21"/>
      <c r="H122" s="21"/>
      <c r="I122" s="21"/>
      <c r="J122" s="21"/>
      <c r="K122" s="21"/>
      <c r="L122" s="21"/>
    </row>
    <row r="123" spans="1:12" ht="15" customHeight="1">
      <c r="A123" s="94" t="s">
        <v>47</v>
      </c>
      <c r="B123" s="249" t="s">
        <v>48</v>
      </c>
      <c r="C123" s="90">
        <f>C124</f>
        <v>982</v>
      </c>
      <c r="D123" s="90">
        <f>D124</f>
        <v>0</v>
      </c>
      <c r="E123" s="170">
        <f t="shared" si="4"/>
        <v>982</v>
      </c>
      <c r="F123" s="22"/>
      <c r="G123" s="22"/>
      <c r="H123" s="22"/>
      <c r="I123" s="22"/>
      <c r="J123" s="22"/>
      <c r="K123" s="22"/>
      <c r="L123" s="22"/>
    </row>
    <row r="124" spans="1:12" ht="15" customHeight="1">
      <c r="A124" s="93" t="s">
        <v>51</v>
      </c>
      <c r="B124" s="249" t="s">
        <v>52</v>
      </c>
      <c r="C124" s="101">
        <v>982</v>
      </c>
      <c r="D124" s="103">
        <v>0</v>
      </c>
      <c r="E124" s="111">
        <f t="shared" si="4"/>
        <v>982</v>
      </c>
      <c r="F124" s="23"/>
      <c r="G124" s="23"/>
      <c r="H124" s="23"/>
      <c r="I124" s="23"/>
      <c r="J124" s="23"/>
      <c r="K124" s="23"/>
      <c r="L124" s="23"/>
    </row>
    <row r="125" spans="1:12" ht="40.5" customHeight="1">
      <c r="A125" s="98" t="s">
        <v>108</v>
      </c>
      <c r="B125" s="247" t="s">
        <v>109</v>
      </c>
      <c r="C125" s="81">
        <f>C126+C129</f>
        <v>4986960</v>
      </c>
      <c r="D125" s="81">
        <f>D126+D129</f>
        <v>0</v>
      </c>
      <c r="E125" s="168">
        <f t="shared" si="4"/>
        <v>4986960</v>
      </c>
      <c r="F125" s="23"/>
      <c r="G125" s="23"/>
      <c r="H125" s="23"/>
      <c r="I125" s="23"/>
      <c r="J125" s="23"/>
      <c r="K125" s="23"/>
      <c r="L125" s="23"/>
    </row>
    <row r="126" spans="1:12" ht="15" customHeight="1">
      <c r="A126" s="95" t="s">
        <v>94</v>
      </c>
      <c r="B126" s="248" t="s">
        <v>95</v>
      </c>
      <c r="C126" s="88">
        <f>C127</f>
        <v>4986960</v>
      </c>
      <c r="D126" s="88">
        <f>D127</f>
        <v>0</v>
      </c>
      <c r="E126" s="175">
        <f t="shared" si="4"/>
        <v>4986960</v>
      </c>
      <c r="F126" s="21"/>
      <c r="G126" s="21"/>
      <c r="H126" s="21"/>
      <c r="I126" s="21"/>
      <c r="J126" s="21"/>
      <c r="K126" s="21"/>
      <c r="L126" s="21"/>
    </row>
    <row r="127" spans="1:12" ht="15" customHeight="1">
      <c r="A127" s="94" t="s">
        <v>47</v>
      </c>
      <c r="B127" s="249" t="s">
        <v>48</v>
      </c>
      <c r="C127" s="90">
        <f>C128</f>
        <v>4986960</v>
      </c>
      <c r="D127" s="90">
        <f>D128</f>
        <v>0</v>
      </c>
      <c r="E127" s="170">
        <f t="shared" si="4"/>
        <v>4986960</v>
      </c>
      <c r="F127" s="22"/>
      <c r="G127" s="22"/>
      <c r="H127" s="22"/>
      <c r="I127" s="22"/>
      <c r="J127" s="22"/>
      <c r="K127" s="22"/>
      <c r="L127" s="22"/>
    </row>
    <row r="128" spans="1:12" ht="15" customHeight="1">
      <c r="A128" s="93" t="s">
        <v>61</v>
      </c>
      <c r="B128" s="249" t="s">
        <v>62</v>
      </c>
      <c r="C128" s="101">
        <v>4986960</v>
      </c>
      <c r="D128" s="103">
        <v>0</v>
      </c>
      <c r="E128" s="111">
        <f t="shared" si="4"/>
        <v>4986960</v>
      </c>
      <c r="F128" s="23"/>
      <c r="G128" s="23"/>
      <c r="H128" s="23"/>
      <c r="I128" s="23"/>
      <c r="J128" s="23"/>
      <c r="K128" s="23"/>
      <c r="L128" s="23"/>
    </row>
    <row r="129" spans="1:12" ht="15" customHeight="1">
      <c r="A129" s="95" t="s">
        <v>43</v>
      </c>
      <c r="B129" s="248" t="s">
        <v>44</v>
      </c>
      <c r="C129" s="88">
        <f>C130</f>
        <v>0</v>
      </c>
      <c r="D129" s="88">
        <f>D130</f>
        <v>0</v>
      </c>
      <c r="E129" s="175">
        <f t="shared" si="4"/>
        <v>0</v>
      </c>
      <c r="F129" s="23"/>
      <c r="G129" s="23"/>
      <c r="H129" s="23"/>
      <c r="I129" s="23"/>
      <c r="J129" s="23"/>
      <c r="K129" s="23"/>
      <c r="L129" s="23"/>
    </row>
    <row r="130" spans="1:12" ht="15" customHeight="1">
      <c r="A130" s="94" t="s">
        <v>47</v>
      </c>
      <c r="B130" s="249" t="s">
        <v>48</v>
      </c>
      <c r="C130" s="90">
        <f>C131+C132</f>
        <v>0</v>
      </c>
      <c r="D130" s="90">
        <f>D131+D132</f>
        <v>0</v>
      </c>
      <c r="E130" s="170">
        <f t="shared" si="4"/>
        <v>0</v>
      </c>
      <c r="F130" s="23"/>
      <c r="G130" s="23"/>
      <c r="H130" s="23"/>
      <c r="I130" s="23"/>
      <c r="J130" s="23"/>
      <c r="K130" s="23"/>
      <c r="L130" s="23"/>
    </row>
    <row r="131" spans="1:12" ht="15" customHeight="1">
      <c r="A131" s="93" t="s">
        <v>61</v>
      </c>
      <c r="B131" s="249" t="s">
        <v>62</v>
      </c>
      <c r="C131" s="101">
        <v>0</v>
      </c>
      <c r="D131" s="103">
        <v>0</v>
      </c>
      <c r="E131" s="111">
        <f t="shared" si="4"/>
        <v>0</v>
      </c>
      <c r="F131" s="23"/>
      <c r="G131" s="23"/>
      <c r="H131" s="23"/>
      <c r="I131" s="23"/>
      <c r="J131" s="23"/>
      <c r="K131" s="23"/>
      <c r="L131" s="23"/>
    </row>
    <row r="132" spans="1:12" ht="28.5">
      <c r="A132" s="98" t="s">
        <v>110</v>
      </c>
      <c r="B132" s="247" t="s">
        <v>111</v>
      </c>
      <c r="C132" s="99">
        <f>C133+C139</f>
        <v>0</v>
      </c>
      <c r="D132" s="99">
        <f>D133+D139</f>
        <v>0</v>
      </c>
      <c r="E132" s="176">
        <f>C132+D132</f>
        <v>0</v>
      </c>
      <c r="F132" s="23"/>
      <c r="G132" s="23"/>
      <c r="H132" s="23"/>
      <c r="I132" s="23"/>
      <c r="J132" s="23"/>
      <c r="K132" s="23"/>
      <c r="L132" s="23"/>
    </row>
    <row r="133" spans="1:12" ht="15" customHeight="1">
      <c r="A133" s="95" t="s">
        <v>45</v>
      </c>
      <c r="B133" s="248" t="s">
        <v>46</v>
      </c>
      <c r="C133" s="96">
        <f>C134</f>
        <v>0</v>
      </c>
      <c r="D133" s="96">
        <f>D134</f>
        <v>0</v>
      </c>
      <c r="E133" s="173">
        <f aca="true" t="shared" si="5" ref="E133:E144">C133+D133</f>
        <v>0</v>
      </c>
      <c r="F133" s="23"/>
      <c r="G133" s="23"/>
      <c r="H133" s="23"/>
      <c r="I133" s="23"/>
      <c r="J133" s="23"/>
      <c r="K133" s="23"/>
      <c r="L133" s="23"/>
    </row>
    <row r="134" spans="1:12" ht="15" customHeight="1">
      <c r="A134" s="94" t="s">
        <v>47</v>
      </c>
      <c r="B134" s="249" t="s">
        <v>48</v>
      </c>
      <c r="C134" s="97">
        <f>C135+C136+C137+C138</f>
        <v>0</v>
      </c>
      <c r="D134" s="97">
        <f>D135+D136+D137+D138</f>
        <v>0</v>
      </c>
      <c r="E134" s="174">
        <f t="shared" si="5"/>
        <v>0</v>
      </c>
      <c r="F134" s="23"/>
      <c r="G134" s="23"/>
      <c r="H134" s="23"/>
      <c r="I134" s="23"/>
      <c r="J134" s="23"/>
      <c r="K134" s="23"/>
      <c r="L134" s="23"/>
    </row>
    <row r="135" spans="1:12" ht="15" customHeight="1">
      <c r="A135" s="93" t="s">
        <v>49</v>
      </c>
      <c r="B135" s="249" t="s">
        <v>50</v>
      </c>
      <c r="C135" s="101">
        <v>0</v>
      </c>
      <c r="D135" s="101">
        <v>0</v>
      </c>
      <c r="E135" s="111">
        <f t="shared" si="5"/>
        <v>0</v>
      </c>
      <c r="F135" s="23"/>
      <c r="G135" s="23"/>
      <c r="H135" s="23"/>
      <c r="I135" s="23"/>
      <c r="J135" s="23"/>
      <c r="K135" s="23"/>
      <c r="L135" s="23"/>
    </row>
    <row r="136" spans="1:12" ht="15" customHeight="1">
      <c r="A136" s="93" t="s">
        <v>51</v>
      </c>
      <c r="B136" s="249" t="s">
        <v>52</v>
      </c>
      <c r="C136" s="101">
        <v>0</v>
      </c>
      <c r="D136" s="101">
        <v>0</v>
      </c>
      <c r="E136" s="111">
        <f t="shared" si="5"/>
        <v>0</v>
      </c>
      <c r="F136" s="22"/>
      <c r="G136" s="22"/>
      <c r="H136" s="22"/>
      <c r="I136" s="22"/>
      <c r="J136" s="22"/>
      <c r="K136" s="22"/>
      <c r="L136" s="22"/>
    </row>
    <row r="137" spans="1:12" ht="15" customHeight="1">
      <c r="A137" s="93" t="s">
        <v>57</v>
      </c>
      <c r="B137" s="249" t="s">
        <v>58</v>
      </c>
      <c r="C137" s="101">
        <v>0</v>
      </c>
      <c r="D137" s="101">
        <v>0</v>
      </c>
      <c r="E137" s="111">
        <f t="shared" si="5"/>
        <v>0</v>
      </c>
      <c r="F137" s="23"/>
      <c r="G137" s="23"/>
      <c r="H137" s="23"/>
      <c r="I137" s="23"/>
      <c r="J137" s="23"/>
      <c r="K137" s="23"/>
      <c r="L137" s="23"/>
    </row>
    <row r="138" spans="1:12" ht="15" customHeight="1">
      <c r="A138" s="93" t="s">
        <v>59</v>
      </c>
      <c r="B138" s="249" t="s">
        <v>60</v>
      </c>
      <c r="C138" s="101">
        <v>0</v>
      </c>
      <c r="D138" s="101">
        <v>0</v>
      </c>
      <c r="E138" s="111">
        <f t="shared" si="5"/>
        <v>0</v>
      </c>
      <c r="F138" s="23"/>
      <c r="G138" s="23"/>
      <c r="H138" s="23"/>
      <c r="I138" s="23"/>
      <c r="J138" s="23"/>
      <c r="K138" s="23"/>
      <c r="L138" s="23"/>
    </row>
    <row r="139" spans="1:12" ht="15" customHeight="1">
      <c r="A139" s="95" t="s">
        <v>112</v>
      </c>
      <c r="B139" s="248" t="s">
        <v>113</v>
      </c>
      <c r="C139" s="96">
        <f>C140</f>
        <v>0</v>
      </c>
      <c r="D139" s="96">
        <f>D140</f>
        <v>0</v>
      </c>
      <c r="E139" s="173">
        <f t="shared" si="5"/>
        <v>0</v>
      </c>
      <c r="F139" s="23"/>
      <c r="G139" s="23"/>
      <c r="H139" s="23"/>
      <c r="I139" s="23"/>
      <c r="J139" s="23"/>
      <c r="K139" s="23"/>
      <c r="L139" s="23"/>
    </row>
    <row r="140" spans="1:12" ht="15" customHeight="1">
      <c r="A140" s="94" t="s">
        <v>47</v>
      </c>
      <c r="B140" s="249" t="s">
        <v>48</v>
      </c>
      <c r="C140" s="97">
        <f>C141+C142+C143+C144</f>
        <v>0</v>
      </c>
      <c r="D140" s="97">
        <f>D141+D142+D143+D144</f>
        <v>0</v>
      </c>
      <c r="E140" s="174">
        <f t="shared" si="5"/>
        <v>0</v>
      </c>
      <c r="F140" s="23"/>
      <c r="G140" s="23"/>
      <c r="H140" s="23"/>
      <c r="I140" s="23"/>
      <c r="J140" s="23"/>
      <c r="K140" s="23"/>
      <c r="L140" s="23"/>
    </row>
    <row r="141" spans="1:12" ht="15" customHeight="1">
      <c r="A141" s="93" t="s">
        <v>49</v>
      </c>
      <c r="B141" s="249" t="s">
        <v>50</v>
      </c>
      <c r="C141" s="101">
        <v>0</v>
      </c>
      <c r="D141" s="106">
        <v>0</v>
      </c>
      <c r="E141" s="111">
        <f t="shared" si="5"/>
        <v>0</v>
      </c>
      <c r="F141" s="23"/>
      <c r="G141" s="23"/>
      <c r="H141" s="23"/>
      <c r="I141" s="23"/>
      <c r="J141" s="23"/>
      <c r="K141" s="23"/>
      <c r="L141" s="23"/>
    </row>
    <row r="142" spans="1:5" ht="15" customHeight="1">
      <c r="A142" s="93" t="s">
        <v>51</v>
      </c>
      <c r="B142" s="249" t="s">
        <v>52</v>
      </c>
      <c r="C142" s="101">
        <v>0</v>
      </c>
      <c r="D142" s="106">
        <v>0</v>
      </c>
      <c r="E142" s="111">
        <f t="shared" si="5"/>
        <v>0</v>
      </c>
    </row>
    <row r="143" spans="1:5" ht="15" customHeight="1">
      <c r="A143" s="93" t="s">
        <v>57</v>
      </c>
      <c r="B143" s="249" t="s">
        <v>58</v>
      </c>
      <c r="C143" s="101">
        <v>0</v>
      </c>
      <c r="D143" s="106">
        <v>0</v>
      </c>
      <c r="E143" s="111">
        <f t="shared" si="5"/>
        <v>0</v>
      </c>
    </row>
    <row r="144" spans="1:5" ht="15" customHeight="1">
      <c r="A144" s="100" t="s">
        <v>59</v>
      </c>
      <c r="B144" s="250" t="s">
        <v>60</v>
      </c>
      <c r="C144" s="108">
        <v>0</v>
      </c>
      <c r="D144" s="107">
        <v>0</v>
      </c>
      <c r="E144" s="112">
        <f t="shared" si="5"/>
        <v>0</v>
      </c>
    </row>
    <row r="147" ht="12.75">
      <c r="C147" s="20"/>
    </row>
    <row r="148" spans="3:5" ht="12.75">
      <c r="C148" s="253"/>
      <c r="D148" s="299" t="s">
        <v>117</v>
      </c>
      <c r="E148" s="299"/>
    </row>
    <row r="149" spans="3:5" ht="12.75">
      <c r="C149" s="254"/>
      <c r="D149" s="300" t="s">
        <v>118</v>
      </c>
      <c r="E149" s="300"/>
    </row>
  </sheetData>
  <sheetProtection password="CA12" sheet="1" formatCells="0" formatColumns="0" autoFilter="0" pivotTables="0"/>
  <mergeCells count="4">
    <mergeCell ref="D148:E148"/>
    <mergeCell ref="D149:E149"/>
    <mergeCell ref="A1:E1"/>
    <mergeCell ref="A3:B3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68" r:id="rId4"/>
  <headerFooter alignWithMargins="0">
    <oddFooter>&amp;C&amp;D. &amp;T&amp;R&amp;P/&amp;N</oddFooter>
  </headerFooter>
  <rowBreaks count="2" manualBreakCount="2">
    <brk id="49" max="6" man="1"/>
    <brk id="100" max="6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10" t="s">
        <v>8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/>
      <c r="I2"/>
      <c r="J2"/>
      <c r="K2"/>
      <c r="L2"/>
      <c r="M2"/>
    </row>
    <row r="3" spans="2:13" ht="11.25">
      <c r="B3" s="10" t="s">
        <v>8</v>
      </c>
      <c r="C3" s="11" t="s">
        <v>8</v>
      </c>
      <c r="D3" s="11" t="s">
        <v>8</v>
      </c>
      <c r="E3" s="11" t="s">
        <v>23</v>
      </c>
      <c r="F3" s="11" t="s">
        <v>23</v>
      </c>
      <c r="G3" s="11" t="s">
        <v>23</v>
      </c>
      <c r="H3"/>
      <c r="I3"/>
      <c r="J3"/>
      <c r="K3"/>
      <c r="L3"/>
      <c r="M3"/>
    </row>
    <row r="4" spans="1:13" ht="11.25">
      <c r="A4"/>
      <c r="B4" s="5" t="s">
        <v>28</v>
      </c>
      <c r="C4" s="4"/>
      <c r="D4" s="4"/>
      <c r="E4" s="4">
        <v>35122489</v>
      </c>
      <c r="F4" s="4">
        <v>32389345</v>
      </c>
      <c r="G4" s="4">
        <v>30671774</v>
      </c>
      <c r="H4"/>
      <c r="I4"/>
      <c r="J4"/>
      <c r="K4"/>
      <c r="L4"/>
      <c r="M4"/>
    </row>
    <row r="5" spans="1:13" ht="11.25">
      <c r="A5"/>
      <c r="B5" s="5" t="s">
        <v>29</v>
      </c>
      <c r="C5" s="4"/>
      <c r="D5" s="4"/>
      <c r="E5" s="4"/>
      <c r="F5" s="4"/>
      <c r="G5" s="4"/>
      <c r="H5"/>
      <c r="I5"/>
      <c r="J5"/>
      <c r="K5"/>
      <c r="L5"/>
      <c r="M5"/>
    </row>
    <row r="6" spans="1:13" ht="11.25">
      <c r="A6"/>
      <c r="B6" s="5" t="s">
        <v>13</v>
      </c>
      <c r="C6" s="4"/>
      <c r="D6" s="4"/>
      <c r="E6" s="4">
        <v>35122489</v>
      </c>
      <c r="F6" s="4">
        <v>32389345</v>
      </c>
      <c r="G6" s="4">
        <v>30671774</v>
      </c>
      <c r="H6"/>
      <c r="I6"/>
      <c r="J6"/>
      <c r="K6"/>
      <c r="L6"/>
      <c r="M6"/>
    </row>
    <row r="7" spans="1:13" ht="11.25">
      <c r="A7"/>
      <c r="B7" s="5" t="s">
        <v>30</v>
      </c>
      <c r="C7" s="4"/>
      <c r="D7" s="4"/>
      <c r="E7" s="4">
        <v>34806515</v>
      </c>
      <c r="F7" s="4">
        <v>32336256</v>
      </c>
      <c r="G7" s="4">
        <v>30618685</v>
      </c>
      <c r="H7"/>
      <c r="I7"/>
      <c r="J7"/>
      <c r="K7"/>
      <c r="L7"/>
      <c r="M7"/>
    </row>
    <row r="8" spans="1:13" ht="11.25">
      <c r="A8"/>
      <c r="B8" s="5" t="s">
        <v>31</v>
      </c>
      <c r="C8" s="4"/>
      <c r="D8" s="4"/>
      <c r="E8" s="4">
        <v>319862</v>
      </c>
      <c r="F8" s="4">
        <v>53089</v>
      </c>
      <c r="G8" s="4">
        <v>53089</v>
      </c>
      <c r="H8"/>
      <c r="I8"/>
      <c r="J8"/>
      <c r="K8"/>
      <c r="L8"/>
      <c r="M8"/>
    </row>
    <row r="9" spans="1:13" ht="11.25">
      <c r="A9"/>
      <c r="B9" s="5" t="s">
        <v>14</v>
      </c>
      <c r="C9" s="4"/>
      <c r="D9" s="4"/>
      <c r="E9" s="4">
        <v>35126377</v>
      </c>
      <c r="F9" s="4">
        <v>32389345</v>
      </c>
      <c r="G9" s="4">
        <v>30671774</v>
      </c>
      <c r="H9"/>
      <c r="I9"/>
      <c r="J9"/>
      <c r="K9"/>
      <c r="L9"/>
      <c r="M9"/>
    </row>
    <row r="10" spans="1:13" ht="11.25">
      <c r="A10"/>
      <c r="B10" s="5" t="s">
        <v>15</v>
      </c>
      <c r="C10" s="4"/>
      <c r="D10" s="4"/>
      <c r="E10" s="4">
        <v>-3888</v>
      </c>
      <c r="F10" s="9">
        <v>0</v>
      </c>
      <c r="G10" s="9">
        <v>0</v>
      </c>
      <c r="H10"/>
      <c r="I10"/>
      <c r="J10"/>
      <c r="K10"/>
      <c r="L10"/>
      <c r="M10"/>
    </row>
    <row r="11" spans="1:13" ht="11.25">
      <c r="A11"/>
      <c r="B11" s="5" t="s">
        <v>32</v>
      </c>
      <c r="C11" s="4"/>
      <c r="D11" s="4"/>
      <c r="E11" s="4"/>
      <c r="F11" s="4"/>
      <c r="G11" s="4"/>
      <c r="H11"/>
      <c r="I11"/>
      <c r="J11"/>
      <c r="K11"/>
      <c r="L11"/>
      <c r="M11"/>
    </row>
    <row r="12" spans="1:13" ht="11.25">
      <c r="A12"/>
      <c r="B12" s="5" t="s">
        <v>33</v>
      </c>
      <c r="C12" s="4"/>
      <c r="D12" s="4"/>
      <c r="E12" s="4"/>
      <c r="F12" s="4"/>
      <c r="G12" s="4"/>
      <c r="H12"/>
      <c r="I12"/>
      <c r="J12"/>
      <c r="K12"/>
      <c r="L12"/>
      <c r="M12"/>
    </row>
    <row r="13" spans="1:13" ht="11.25">
      <c r="A13"/>
      <c r="B13" s="5" t="s">
        <v>9</v>
      </c>
      <c r="C13" s="4"/>
      <c r="D13" s="4"/>
      <c r="E13" s="4">
        <v>3888</v>
      </c>
      <c r="F13" s="9">
        <v>0</v>
      </c>
      <c r="G13" s="4"/>
      <c r="H13"/>
      <c r="I13"/>
      <c r="J13"/>
      <c r="K13"/>
      <c r="L13"/>
      <c r="M13"/>
    </row>
    <row r="14" spans="1:13" ht="11.25">
      <c r="A14"/>
      <c r="B14" s="5" t="s">
        <v>10</v>
      </c>
      <c r="C14" s="4"/>
      <c r="D14" s="4"/>
      <c r="E14" s="9">
        <v>0</v>
      </c>
      <c r="F14" s="9">
        <v>0</v>
      </c>
      <c r="G14" s="4"/>
      <c r="H14"/>
      <c r="I14"/>
      <c r="J14"/>
      <c r="K14"/>
      <c r="L14"/>
      <c r="M14"/>
    </row>
    <row r="15" spans="1:13" ht="11.25">
      <c r="A15"/>
      <c r="B15" s="5" t="s">
        <v>16</v>
      </c>
      <c r="C15" s="4"/>
      <c r="D15" s="4"/>
      <c r="E15" s="4">
        <v>3888</v>
      </c>
      <c r="F15" s="9">
        <v>0</v>
      </c>
      <c r="G15" s="4"/>
      <c r="H15"/>
      <c r="I15"/>
      <c r="J15"/>
      <c r="K15"/>
      <c r="L15"/>
      <c r="M15"/>
    </row>
    <row r="16" spans="1:13" ht="11.25">
      <c r="A16"/>
      <c r="B16" s="5" t="s">
        <v>17</v>
      </c>
      <c r="C16" s="4"/>
      <c r="D16" s="4"/>
      <c r="E16" s="9">
        <v>0</v>
      </c>
      <c r="F16" s="9">
        <v>0</v>
      </c>
      <c r="G16" s="9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8"/>
      <c r="D19" s="8"/>
      <c r="E19" s="8"/>
      <c r="F19" s="8"/>
      <c r="G19" s="8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Valentina Vitenberg</cp:lastModifiedBy>
  <cp:lastPrinted>2024-04-22T07:27:47Z</cp:lastPrinted>
  <dcterms:created xsi:type="dcterms:W3CDTF">2006-05-18T10:01:57Z</dcterms:created>
  <dcterms:modified xsi:type="dcterms:W3CDTF">2024-06-26T10:59:15Z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