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never" codeName="ThisWorkbook" defaultThemeVersion="123820"/>
  <mc:AlternateContent xmlns:mc="http://schemas.openxmlformats.org/markup-compatibility/2006">
    <mc:Choice Requires="x15">
      <x15ac:absPath xmlns:x15ac="http://schemas.microsoft.com/office/spreadsheetml/2010/11/ac" url="https://hrzzhr-my.sharepoint.com/personal/lucija_hrzz_hr/Documents/"/>
    </mc:Choice>
  </mc:AlternateContent>
  <xr:revisionPtr revIDLastSave="0" documentId="8_{6EE9CAFD-CACE-4DDA-ABAC-A04EACDB4F40}" xr6:coauthVersionLast="47" xr6:coauthVersionMax="47" xr10:uidLastSave="{00000000-0000-0000-0000-000000000000}"/>
  <bookViews>
    <workbookView xWindow="-120" yWindow="-120" windowWidth="29040" windowHeight="15720" tabRatio="740" firstSheet="1" activeTab="1" xr2:uid="{00000000-000D-0000-FFFF-FFFF00000000}"/>
  </bookViews>
  <sheets>
    <sheet name="BExRepositorySheet" sheetId="4" state="veryHidden" r:id="rId1"/>
    <sheet name="SAŽETAK" sheetId="7" r:id="rId2"/>
    <sheet name="Račun prihoda i rashoda- ekonom" sheetId="9" r:id="rId3"/>
    <sheet name="Račun prihoda i rashoda- izvori" sheetId="10" r:id="rId4"/>
    <sheet name="Račun rashoda- funkcijska" sheetId="11" r:id="rId5"/>
    <sheet name="Račun financiranja- ekonom" sheetId="12" r:id="rId6"/>
    <sheet name="Račun financiranja-izvori" sheetId="14" r:id="rId7"/>
    <sheet name="POSEBNI DIO" sheetId="13" r:id="rId8"/>
    <sheet name="BW upit" sheetId="5" state="hidden" r:id="rId9"/>
    <sheet name="Tekst varijable" sheetId="8" state="hidden" r:id="rId10"/>
  </sheets>
  <externalReferences>
    <externalReference r:id="rId11"/>
  </externalReferences>
  <definedNames>
    <definedName name="_xlnm._FilterDatabase" localSheetId="7" hidden="1">'POSEBNI DIO'!$A$3:$J$156</definedName>
    <definedName name="BEx768KPSQ72NFZI1DSHLMYOAJB4" hidden="1">#N/A</definedName>
    <definedName name="BExF0FDTSLD2H2BL1BV89V91RA11" hidden="1">#N/A</definedName>
    <definedName name="BExOMDTNOBL8S0LYL4B82RRMASFU" localSheetId="7" hidden="1">#N/A</definedName>
    <definedName name="BExOMDTNOBL8S0LYL4B82RRMASFU" localSheetId="4" hidden="1">#N/A</definedName>
    <definedName name="BExOMDTNOBL8S0LYL4B82RRMASFU" hidden="1">#N/A</definedName>
    <definedName name="DF_GRID_1">#N/A</definedName>
    <definedName name="DF_GRID_2">#N/A</definedName>
    <definedName name="_xlnm.Print_Area" localSheetId="8">#N/A</definedName>
    <definedName name="_xlnm.Print_Area" localSheetId="7">'POSEBNI DIO'!$A$1:$J$156</definedName>
    <definedName name="_xlnm.Print_Area" localSheetId="6">'Račun financiranja-izvori'!$A$1:$H$26</definedName>
    <definedName name="_xlnm.Print_Area" localSheetId="2">'Račun prihoda i rashoda- ekonom'!$A$1:$J$30</definedName>
    <definedName name="_xlnm.Print_Area" localSheetId="3">'Račun prihoda i rashoda- izvori'!$A$1:$I$30</definedName>
    <definedName name="_xlnm.Print_Area" localSheetId="4">'Račun rashoda- funkcijska'!$A$1:$I$23</definedName>
    <definedName name="_xlnm.Print_Area" localSheetId="1">SAŽETAK!$A$1:$H$31</definedName>
    <definedName name="_xlnm.Print_Titles" localSheetId="7">#N/A</definedName>
    <definedName name="_xlnm.Print_Titles" localSheetId="3">#N/A</definedName>
    <definedName name="_xlnm.Print_Titles" localSheetId="4">#N/A</definedName>
    <definedName name="SAPBEXhrIndnt" localSheetId="7" hidden="1">1</definedName>
    <definedName name="SAPBEXhrIndnt" localSheetId="2" hidden="1">1</definedName>
    <definedName name="SAPBEXhrIndnt" localSheetId="3" hidden="1">1</definedName>
    <definedName name="SAPBEXhrIndnt" localSheetId="4" hidden="1">1</definedName>
    <definedName name="SAPBEXhrIndnt" hidden="1">"Wide"</definedName>
    <definedName name="SAPBEXrevision" localSheetId="7" hidden="1">15</definedName>
    <definedName name="SAPBEXrevision" localSheetId="3" hidden="1">15</definedName>
    <definedName name="SAPBEXrevision" localSheetId="4" hidden="1">15</definedName>
    <definedName name="SAPBEXrevision" hidden="1">5</definedName>
    <definedName name="SAPBEXsysID" hidden="1">"DBW"</definedName>
    <definedName name="SAPBEXwbID" localSheetId="7" hidden="1">"6S1XZH3QT7EG9VBTX3DWO5T1R"</definedName>
    <definedName name="SAPBEXwbID" localSheetId="3" hidden="1">"6S1XZH3QT7EG9VBTX3DWO5T1R"</definedName>
    <definedName name="SAPBEXwbID" localSheetId="4" hidden="1">"6S1XZH3QT7EG9VBTX3DWO5T1R"</definedName>
    <definedName name="SAPBEXwbID" hidden="1">"48UYJSDYRBY4I0R5J07RW9Y50"</definedName>
    <definedName name="SAPsysID" hidden="1">"708C5W7SBKP804JT78WJ0JNKI"</definedName>
    <definedName name="SAPwbID" hidden="1">"ARS"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3" l="1"/>
  <c r="J74" i="13" l="1"/>
  <c r="J73" i="13" s="1"/>
  <c r="J72" i="13" s="1"/>
  <c r="J153" i="13"/>
  <c r="J152" i="13" s="1"/>
  <c r="I9" i="10"/>
  <c r="I22" i="10"/>
  <c r="I19" i="10"/>
  <c r="I11" i="9"/>
  <c r="H17" i="7"/>
  <c r="H18" i="7" s="1"/>
  <c r="I139" i="13"/>
  <c r="I137" i="13"/>
  <c r="I136" i="13" s="1"/>
  <c r="I133" i="13"/>
  <c r="I129" i="13"/>
  <c r="I128" i="13" s="1"/>
  <c r="I126" i="13"/>
  <c r="I125" i="13" s="1"/>
  <c r="I122" i="13"/>
  <c r="I121" i="13" s="1"/>
  <c r="I116" i="13"/>
  <c r="I115" i="13" s="1"/>
  <c r="I114" i="13" s="1"/>
  <c r="I111" i="13"/>
  <c r="I106" i="13"/>
  <c r="I101" i="13"/>
  <c r="I98" i="13"/>
  <c r="I97" i="13" s="1"/>
  <c r="I83" i="13"/>
  <c r="I79" i="13"/>
  <c r="I78" i="13" s="1"/>
  <c r="I74" i="13"/>
  <c r="I70" i="13"/>
  <c r="I69" i="13" s="1"/>
  <c r="I10" i="13" s="1"/>
  <c r="I58" i="13"/>
  <c r="I57" i="13" s="1"/>
  <c r="I54" i="13"/>
  <c r="I53" i="13" s="1"/>
  <c r="I50" i="13"/>
  <c r="I49" i="13" s="1"/>
  <c r="I46" i="13"/>
  <c r="I45" i="13" s="1"/>
  <c r="I42" i="13"/>
  <c r="I41" i="13" s="1"/>
  <c r="I39" i="13"/>
  <c r="I26" i="13"/>
  <c r="I25" i="13" s="1"/>
  <c r="I23" i="13"/>
  <c r="I22" i="13" s="1"/>
  <c r="I11" i="13"/>
  <c r="F27" i="7"/>
  <c r="F28" i="7"/>
  <c r="G76" i="13"/>
  <c r="I105" i="13" l="1"/>
  <c r="I110" i="13"/>
  <c r="I73" i="13"/>
  <c r="I72" i="13" s="1"/>
  <c r="I120" i="13"/>
  <c r="I21" i="13"/>
  <c r="I8" i="13"/>
  <c r="I132" i="13"/>
  <c r="I38" i="13"/>
  <c r="I96" i="13"/>
  <c r="G29" i="7"/>
  <c r="H28" i="7"/>
  <c r="H27" i="7"/>
  <c r="I28" i="9"/>
  <c r="G139" i="13"/>
  <c r="G137" i="13"/>
  <c r="G136" i="13" s="1"/>
  <c r="G133" i="13"/>
  <c r="G129" i="13"/>
  <c r="G128" i="13" s="1"/>
  <c r="G126" i="13"/>
  <c r="G122" i="13"/>
  <c r="G121" i="13" s="1"/>
  <c r="G116" i="13"/>
  <c r="G111" i="13"/>
  <c r="G106" i="13"/>
  <c r="G102" i="13"/>
  <c r="G101" i="13" s="1"/>
  <c r="G98" i="13"/>
  <c r="G83" i="13"/>
  <c r="G79" i="13"/>
  <c r="G78" i="13" s="1"/>
  <c r="G74" i="13"/>
  <c r="G73" i="13" s="1"/>
  <c r="G70" i="13"/>
  <c r="G64" i="13"/>
  <c r="G59" i="13"/>
  <c r="G54" i="13"/>
  <c r="G50" i="13"/>
  <c r="G49" i="13" s="1"/>
  <c r="G46" i="13"/>
  <c r="G45" i="13" s="1"/>
  <c r="G42" i="13"/>
  <c r="G41" i="13" s="1"/>
  <c r="G39" i="13"/>
  <c r="G35" i="13"/>
  <c r="G30" i="13"/>
  <c r="G26" i="13"/>
  <c r="G25" i="13" s="1"/>
  <c r="G23" i="13"/>
  <c r="G17" i="13"/>
  <c r="G11" i="13"/>
  <c r="H28" i="10" s="1"/>
  <c r="F21" i="9"/>
  <c r="I109" i="13" l="1"/>
  <c r="I9" i="13"/>
  <c r="I7" i="13"/>
  <c r="I131" i="13"/>
  <c r="I12" i="13"/>
  <c r="H15" i="10"/>
  <c r="G132" i="13"/>
  <c r="G131" i="13" s="1"/>
  <c r="G16" i="13"/>
  <c r="H29" i="7"/>
  <c r="G97" i="13"/>
  <c r="G72" i="13"/>
  <c r="G29" i="13"/>
  <c r="G8" i="13"/>
  <c r="G22" i="13"/>
  <c r="G38" i="13"/>
  <c r="G53" i="13"/>
  <c r="G44" i="13" s="1"/>
  <c r="G58" i="13"/>
  <c r="G63" i="13"/>
  <c r="G69" i="13"/>
  <c r="G125" i="13"/>
  <c r="G105" i="13"/>
  <c r="G110" i="13"/>
  <c r="G115" i="13"/>
  <c r="G154" i="13"/>
  <c r="F28" i="9"/>
  <c r="H28" i="9" s="1"/>
  <c r="J28" i="9" s="1"/>
  <c r="F27" i="9"/>
  <c r="H27" i="9" s="1"/>
  <c r="I27" i="9" s="1"/>
  <c r="I26" i="9" s="1"/>
  <c r="H21" i="9"/>
  <c r="I21" i="9" s="1"/>
  <c r="F117" i="13"/>
  <c r="H117" i="13" s="1"/>
  <c r="J117" i="13" s="1"/>
  <c r="F118" i="13"/>
  <c r="H118" i="13" s="1"/>
  <c r="J118" i="13" s="1"/>
  <c r="E116" i="13"/>
  <c r="E115" i="13" s="1"/>
  <c r="E114" i="13" s="1"/>
  <c r="C116" i="13"/>
  <c r="C115" i="13" s="1"/>
  <c r="F29" i="7"/>
  <c r="F25" i="9"/>
  <c r="I25" i="9" s="1"/>
  <c r="F24" i="9"/>
  <c r="I24" i="9" s="1"/>
  <c r="E54" i="13"/>
  <c r="E53" i="13" s="1"/>
  <c r="F55" i="13"/>
  <c r="H55" i="13" s="1"/>
  <c r="J54" i="13" s="1"/>
  <c r="J53" i="13" s="1"/>
  <c r="F13" i="7"/>
  <c r="H13" i="7" s="1"/>
  <c r="B14" i="7"/>
  <c r="B17" i="7"/>
  <c r="B18" i="7" s="1"/>
  <c r="B30" i="7" s="1"/>
  <c r="H22" i="9"/>
  <c r="I22" i="9" s="1"/>
  <c r="H23" i="9"/>
  <c r="G13" i="10"/>
  <c r="I13" i="10" s="1"/>
  <c r="E155" i="13"/>
  <c r="E154" i="13" s="1"/>
  <c r="F156" i="13"/>
  <c r="H156" i="13" s="1"/>
  <c r="I156" i="13" s="1"/>
  <c r="C154" i="13"/>
  <c r="C153" i="13" s="1"/>
  <c r="C152" i="13" s="1"/>
  <c r="D154" i="13"/>
  <c r="D153" i="13" s="1"/>
  <c r="D152" i="13" s="1"/>
  <c r="E64" i="13"/>
  <c r="E63" i="13" s="1"/>
  <c r="F68" i="13"/>
  <c r="H68" i="13" s="1"/>
  <c r="J68" i="13" s="1"/>
  <c r="J64" i="13" s="1"/>
  <c r="E139" i="13"/>
  <c r="E137" i="13"/>
  <c r="E136" i="13" s="1"/>
  <c r="E133" i="13"/>
  <c r="E129" i="13"/>
  <c r="E128" i="13" s="1"/>
  <c r="E126" i="13"/>
  <c r="E125" i="13" s="1"/>
  <c r="E122" i="13"/>
  <c r="E121" i="13" s="1"/>
  <c r="E111" i="13"/>
  <c r="E110" i="13" s="1"/>
  <c r="E106" i="13"/>
  <c r="E105" i="13" s="1"/>
  <c r="E102" i="13"/>
  <c r="E101" i="13" s="1"/>
  <c r="E98" i="13"/>
  <c r="E97" i="13" s="1"/>
  <c r="E96" i="13" s="1"/>
  <c r="E83" i="13"/>
  <c r="E79" i="13"/>
  <c r="E78" i="13" s="1"/>
  <c r="F78" i="13" s="1"/>
  <c r="H78" i="13" s="1"/>
  <c r="J78" i="13" s="1"/>
  <c r="E74" i="13"/>
  <c r="E70" i="13"/>
  <c r="E69" i="13" s="1"/>
  <c r="E10" i="13" s="1"/>
  <c r="E59" i="13"/>
  <c r="F59" i="13" s="1"/>
  <c r="H59" i="13" s="1"/>
  <c r="E50" i="13"/>
  <c r="F50" i="13" s="1"/>
  <c r="H50" i="13" s="1"/>
  <c r="E46" i="13"/>
  <c r="F46" i="13" s="1"/>
  <c r="H46" i="13" s="1"/>
  <c r="E42" i="13"/>
  <c r="F42" i="13" s="1"/>
  <c r="H42" i="13" s="1"/>
  <c r="J42" i="13" s="1"/>
  <c r="E39" i="13"/>
  <c r="E38" i="13" s="1"/>
  <c r="E35" i="13"/>
  <c r="E30" i="13"/>
  <c r="E26" i="13"/>
  <c r="F26" i="13" s="1"/>
  <c r="H26" i="13" s="1"/>
  <c r="J26" i="13" s="1"/>
  <c r="E23" i="13"/>
  <c r="E22" i="13" s="1"/>
  <c r="E17" i="13"/>
  <c r="E16" i="13" s="1"/>
  <c r="F16" i="13" s="1"/>
  <c r="E11" i="13"/>
  <c r="E28" i="10" s="1"/>
  <c r="I28" i="10" s="1"/>
  <c r="G8" i="14"/>
  <c r="F18" i="13"/>
  <c r="H18" i="13" s="1"/>
  <c r="J18" i="13" s="1"/>
  <c r="F19" i="13"/>
  <c r="H19" i="13" s="1"/>
  <c r="F20" i="13"/>
  <c r="H20" i="13" s="1"/>
  <c r="J20" i="13" s="1"/>
  <c r="F24" i="13"/>
  <c r="H24" i="13" s="1"/>
  <c r="J24" i="13" s="1"/>
  <c r="F27" i="13"/>
  <c r="H27" i="13" s="1"/>
  <c r="J27" i="13" s="1"/>
  <c r="F31" i="13"/>
  <c r="F32" i="13"/>
  <c r="H32" i="13" s="1"/>
  <c r="I32" i="13" s="1"/>
  <c r="H33" i="13"/>
  <c r="I33" i="13" s="1"/>
  <c r="F34" i="13"/>
  <c r="H34" i="13" s="1"/>
  <c r="I34" i="13" s="1"/>
  <c r="F36" i="13"/>
  <c r="H36" i="13" s="1"/>
  <c r="I36" i="13" s="1"/>
  <c r="F37" i="13"/>
  <c r="H37" i="13" s="1"/>
  <c r="J37" i="13" s="1"/>
  <c r="J35" i="13" s="1"/>
  <c r="J29" i="13" s="1"/>
  <c r="F40" i="13"/>
  <c r="H40" i="13" s="1"/>
  <c r="J40" i="13" s="1"/>
  <c r="F43" i="13"/>
  <c r="H43" i="13" s="1"/>
  <c r="J43" i="13" s="1"/>
  <c r="F47" i="13"/>
  <c r="H47" i="13" s="1"/>
  <c r="J47" i="13" s="1"/>
  <c r="J46" i="13" s="1"/>
  <c r="J45" i="13" s="1"/>
  <c r="F48" i="13"/>
  <c r="H48" i="13" s="1"/>
  <c r="J48" i="13" s="1"/>
  <c r="F51" i="13"/>
  <c r="H51" i="13" s="1"/>
  <c r="J51" i="13" s="1"/>
  <c r="J50" i="13" s="1"/>
  <c r="J49" i="13" s="1"/>
  <c r="F52" i="13"/>
  <c r="H52" i="13" s="1"/>
  <c r="J52" i="13" s="1"/>
  <c r="F56" i="13"/>
  <c r="H56" i="13" s="1"/>
  <c r="J56" i="13" s="1"/>
  <c r="F60" i="13"/>
  <c r="H60" i="13" s="1"/>
  <c r="J60" i="13" s="1"/>
  <c r="F61" i="13"/>
  <c r="H61" i="13" s="1"/>
  <c r="J61" i="13" s="1"/>
  <c r="F65" i="13"/>
  <c r="H65" i="13" s="1"/>
  <c r="I65" i="13" s="1"/>
  <c r="F66" i="13"/>
  <c r="H66" i="13" s="1"/>
  <c r="I66" i="13" s="1"/>
  <c r="F67" i="13"/>
  <c r="H67" i="13" s="1"/>
  <c r="J67" i="13" s="1"/>
  <c r="F71" i="13"/>
  <c r="H71" i="13" s="1"/>
  <c r="J71" i="13" s="1"/>
  <c r="F75" i="13"/>
  <c r="H75" i="13" s="1"/>
  <c r="J75" i="13" s="1"/>
  <c r="F76" i="13"/>
  <c r="H76" i="13" s="1"/>
  <c r="F77" i="13"/>
  <c r="F80" i="13"/>
  <c r="H80" i="13" s="1"/>
  <c r="J80" i="13" s="1"/>
  <c r="F81" i="13"/>
  <c r="H81" i="13" s="1"/>
  <c r="J81" i="13" s="1"/>
  <c r="F82" i="13"/>
  <c r="H82" i="13" s="1"/>
  <c r="J82" i="13" s="1"/>
  <c r="F86" i="13"/>
  <c r="H86" i="13" s="1"/>
  <c r="J86" i="13" s="1"/>
  <c r="F87" i="13"/>
  <c r="H87" i="13" s="1"/>
  <c r="J87" i="13" s="1"/>
  <c r="F88" i="13"/>
  <c r="H88" i="13" s="1"/>
  <c r="J88" i="13" s="1"/>
  <c r="F91" i="13"/>
  <c r="H91" i="13" s="1"/>
  <c r="J91" i="13" s="1"/>
  <c r="F92" i="13"/>
  <c r="H92" i="13" s="1"/>
  <c r="J92" i="13" s="1"/>
  <c r="F95" i="13"/>
  <c r="H95" i="13" s="1"/>
  <c r="J95" i="13" s="1"/>
  <c r="F99" i="13"/>
  <c r="H99" i="13" s="1"/>
  <c r="J99" i="13" s="1"/>
  <c r="J98" i="13" s="1"/>
  <c r="J97" i="13" s="1"/>
  <c r="F100" i="13"/>
  <c r="H100" i="13" s="1"/>
  <c r="J100" i="13" s="1"/>
  <c r="F103" i="13"/>
  <c r="H103" i="13" s="1"/>
  <c r="J103" i="13" s="1"/>
  <c r="J102" i="13" s="1"/>
  <c r="J101" i="13" s="1"/>
  <c r="F104" i="13"/>
  <c r="H104" i="13" s="1"/>
  <c r="J104" i="13" s="1"/>
  <c r="F107" i="13"/>
  <c r="H107" i="13" s="1"/>
  <c r="J107" i="13" s="1"/>
  <c r="F108" i="13"/>
  <c r="H108" i="13" s="1"/>
  <c r="J108" i="13" s="1"/>
  <c r="F112" i="13"/>
  <c r="H112" i="13" s="1"/>
  <c r="J112" i="13" s="1"/>
  <c r="F113" i="13"/>
  <c r="H113" i="13" s="1"/>
  <c r="J113" i="13" s="1"/>
  <c r="F119" i="13"/>
  <c r="H119" i="13" s="1"/>
  <c r="J119" i="13" s="1"/>
  <c r="F123" i="13"/>
  <c r="H123" i="13" s="1"/>
  <c r="J123" i="13" s="1"/>
  <c r="F124" i="13"/>
  <c r="H124" i="13" s="1"/>
  <c r="J124" i="13" s="1"/>
  <c r="F127" i="13"/>
  <c r="H127" i="13" s="1"/>
  <c r="J127" i="13" s="1"/>
  <c r="F130" i="13"/>
  <c r="H130" i="13" s="1"/>
  <c r="J130" i="13" s="1"/>
  <c r="J129" i="13" s="1"/>
  <c r="J128" i="13" s="1"/>
  <c r="F134" i="13"/>
  <c r="H134" i="13" s="1"/>
  <c r="F135" i="13"/>
  <c r="H135" i="13" s="1"/>
  <c r="J135" i="13" s="1"/>
  <c r="J133" i="13" s="1"/>
  <c r="J132" i="13" s="1"/>
  <c r="J131" i="13" s="1"/>
  <c r="F138" i="13"/>
  <c r="H138" i="13" s="1"/>
  <c r="J138" i="13" s="1"/>
  <c r="F142" i="13"/>
  <c r="H142" i="13" s="1"/>
  <c r="J142" i="13" s="1"/>
  <c r="F143" i="13"/>
  <c r="H143" i="13" s="1"/>
  <c r="J143" i="13" s="1"/>
  <c r="F144" i="13"/>
  <c r="H144" i="13" s="1"/>
  <c r="J144" i="13" s="1"/>
  <c r="F145" i="13"/>
  <c r="H145" i="13" s="1"/>
  <c r="J145" i="13" s="1"/>
  <c r="F148" i="13"/>
  <c r="H148" i="13" s="1"/>
  <c r="J148" i="13" s="1"/>
  <c r="F149" i="13"/>
  <c r="H149" i="13" s="1"/>
  <c r="J149" i="13" s="1"/>
  <c r="F150" i="13"/>
  <c r="H150" i="13" s="1"/>
  <c r="J150" i="13" s="1"/>
  <c r="F151" i="13"/>
  <c r="H151" i="13" s="1"/>
  <c r="J151" i="13" s="1"/>
  <c r="D29" i="7"/>
  <c r="C29" i="7"/>
  <c r="B29" i="7"/>
  <c r="E26" i="9"/>
  <c r="D19" i="9"/>
  <c r="D147" i="13"/>
  <c r="D146" i="13" s="1"/>
  <c r="D11" i="13" s="1"/>
  <c r="D141" i="13"/>
  <c r="D140" i="13" s="1"/>
  <c r="D136" i="13"/>
  <c r="D133" i="13"/>
  <c r="D132" i="13" s="1"/>
  <c r="D131" i="13" s="1"/>
  <c r="D129" i="13"/>
  <c r="D128" i="13" s="1"/>
  <c r="D126" i="13"/>
  <c r="D125" i="13" s="1"/>
  <c r="D122" i="13"/>
  <c r="D121" i="13" s="1"/>
  <c r="D116" i="13"/>
  <c r="D115" i="13" s="1"/>
  <c r="D111" i="13"/>
  <c r="D110" i="13" s="1"/>
  <c r="D109" i="13" s="1"/>
  <c r="D106" i="13"/>
  <c r="D105" i="13" s="1"/>
  <c r="D9" i="13" s="1"/>
  <c r="D102" i="13"/>
  <c r="D101" i="13" s="1"/>
  <c r="D98" i="13"/>
  <c r="D97" i="13" s="1"/>
  <c r="D94" i="13"/>
  <c r="D93" i="13" s="1"/>
  <c r="D90" i="13"/>
  <c r="D89" i="13" s="1"/>
  <c r="D85" i="13"/>
  <c r="D84" i="13" s="1"/>
  <c r="D74" i="13"/>
  <c r="D73" i="13" s="1"/>
  <c r="D72" i="13" s="1"/>
  <c r="D70" i="13"/>
  <c r="D69" i="13"/>
  <c r="D64" i="13"/>
  <c r="D63" i="13" s="1"/>
  <c r="D58" i="13"/>
  <c r="D57" i="13" s="1"/>
  <c r="D44" i="13"/>
  <c r="D39" i="13"/>
  <c r="D38" i="13" s="1"/>
  <c r="D28" i="13" s="1"/>
  <c r="D21" i="13"/>
  <c r="D15" i="13"/>
  <c r="C70" i="13"/>
  <c r="C69" i="13"/>
  <c r="C111" i="13"/>
  <c r="C74" i="13"/>
  <c r="C73" i="13" s="1"/>
  <c r="C58" i="13"/>
  <c r="C57" i="13" s="1"/>
  <c r="C39" i="13"/>
  <c r="C38" i="13" s="1"/>
  <c r="C28" i="13" s="1"/>
  <c r="C136" i="13"/>
  <c r="D26" i="9"/>
  <c r="C129" i="13"/>
  <c r="C128" i="13" s="1"/>
  <c r="C126" i="13"/>
  <c r="C125" i="13" s="1"/>
  <c r="C90" i="13"/>
  <c r="C89" i="13" s="1"/>
  <c r="C147" i="13"/>
  <c r="F147" i="13" s="1"/>
  <c r="H147" i="13" s="1"/>
  <c r="J147" i="13" s="1"/>
  <c r="C141" i="13"/>
  <c r="F141" i="13" s="1"/>
  <c r="H141" i="13" s="1"/>
  <c r="J141" i="13" s="1"/>
  <c r="C133" i="13"/>
  <c r="C122" i="13"/>
  <c r="C106" i="13"/>
  <c r="C105" i="13" s="1"/>
  <c r="C102" i="13"/>
  <c r="C101" i="13" s="1"/>
  <c r="C98" i="13"/>
  <c r="C97" i="13" s="1"/>
  <c r="C94" i="13"/>
  <c r="F94" i="13" s="1"/>
  <c r="H94" i="13" s="1"/>
  <c r="J94" i="13" s="1"/>
  <c r="C85" i="13"/>
  <c r="F85" i="13" s="1"/>
  <c r="H85" i="13" s="1"/>
  <c r="J85" i="13" s="1"/>
  <c r="C64" i="13"/>
  <c r="C63" i="13" s="1"/>
  <c r="C21" i="13"/>
  <c r="C15" i="13"/>
  <c r="A11" i="9"/>
  <c r="B9" i="9"/>
  <c r="A10" i="9"/>
  <c r="A12" i="9"/>
  <c r="B19" i="9"/>
  <c r="A20" i="9"/>
  <c r="A21" i="9"/>
  <c r="A22" i="9"/>
  <c r="A23" i="9"/>
  <c r="A24" i="9"/>
  <c r="A25" i="9"/>
  <c r="B26" i="9"/>
  <c r="A27" i="9"/>
  <c r="A28" i="9"/>
  <c r="C44" i="13"/>
  <c r="E19" i="9"/>
  <c r="E18" i="9" s="1"/>
  <c r="C17" i="7"/>
  <c r="C18" i="7" s="1"/>
  <c r="C30" i="7" s="1"/>
  <c r="D22" i="10"/>
  <c r="D6" i="10"/>
  <c r="D19" i="10"/>
  <c r="D6" i="11"/>
  <c r="D5" i="11" s="1"/>
  <c r="C24" i="10"/>
  <c r="D24" i="10"/>
  <c r="C19" i="10"/>
  <c r="C18" i="10" s="1"/>
  <c r="C6" i="11"/>
  <c r="C5" i="11" s="1"/>
  <c r="D11" i="10"/>
  <c r="C11" i="10"/>
  <c r="C22" i="10"/>
  <c r="E9" i="9"/>
  <c r="E8" i="9" s="1"/>
  <c r="D9" i="10"/>
  <c r="D5" i="10" s="1"/>
  <c r="C6" i="10"/>
  <c r="C5" i="10" s="1"/>
  <c r="C9" i="10"/>
  <c r="D9" i="9"/>
  <c r="D8" i="9"/>
  <c r="G12" i="10"/>
  <c r="I12" i="10" s="1"/>
  <c r="F17" i="13" l="1"/>
  <c r="H17" i="13" s="1"/>
  <c r="E49" i="13"/>
  <c r="E8" i="13" s="1"/>
  <c r="E25" i="10" s="1"/>
  <c r="G25" i="10" s="1"/>
  <c r="E15" i="10"/>
  <c r="G15" i="10" s="1"/>
  <c r="I15" i="10" s="1"/>
  <c r="F35" i="13"/>
  <c r="H35" i="13" s="1"/>
  <c r="I35" i="13" s="1"/>
  <c r="F30" i="13"/>
  <c r="D18" i="10"/>
  <c r="D18" i="9"/>
  <c r="J96" i="13"/>
  <c r="J63" i="13"/>
  <c r="J59" i="13"/>
  <c r="J58" i="13" s="1"/>
  <c r="J57" i="13" s="1"/>
  <c r="J122" i="13"/>
  <c r="J121" i="13" s="1"/>
  <c r="J120" i="13" s="1"/>
  <c r="J44" i="13"/>
  <c r="J19" i="13"/>
  <c r="J17" i="13" s="1"/>
  <c r="J116" i="13"/>
  <c r="J115" i="13" s="1"/>
  <c r="J114" i="13" s="1"/>
  <c r="F90" i="13"/>
  <c r="H90" i="13" s="1"/>
  <c r="J90" i="13" s="1"/>
  <c r="F79" i="13"/>
  <c r="H79" i="13" s="1"/>
  <c r="J79" i="13" s="1"/>
  <c r="F26" i="9"/>
  <c r="D16" i="7" s="1"/>
  <c r="F16" i="7" s="1"/>
  <c r="G16" i="7" s="1"/>
  <c r="F133" i="13"/>
  <c r="H133" i="13" s="1"/>
  <c r="F122" i="13"/>
  <c r="H122" i="13" s="1"/>
  <c r="G6" i="13"/>
  <c r="E41" i="13"/>
  <c r="F41" i="13" s="1"/>
  <c r="H41" i="13" s="1"/>
  <c r="J41" i="13" s="1"/>
  <c r="C140" i="13"/>
  <c r="F140" i="13" s="1"/>
  <c r="H140" i="13" s="1"/>
  <c r="J140" i="13" s="1"/>
  <c r="H31" i="13"/>
  <c r="I31" i="13" s="1"/>
  <c r="F154" i="13"/>
  <c r="H154" i="13" s="1"/>
  <c r="E58" i="13"/>
  <c r="C146" i="13"/>
  <c r="F146" i="13" s="1"/>
  <c r="H146" i="13" s="1"/>
  <c r="J146" i="13" s="1"/>
  <c r="H77" i="13"/>
  <c r="G15" i="13"/>
  <c r="H16" i="13"/>
  <c r="G96" i="13"/>
  <c r="G21" i="13"/>
  <c r="G153" i="13"/>
  <c r="G5" i="13" s="1"/>
  <c r="G7" i="13"/>
  <c r="G114" i="13"/>
  <c r="G120" i="13"/>
  <c r="G57" i="13"/>
  <c r="G12" i="13"/>
  <c r="G9" i="13"/>
  <c r="G109" i="13"/>
  <c r="G10" i="13"/>
  <c r="G62" i="13"/>
  <c r="F106" i="13"/>
  <c r="H106" i="13" s="1"/>
  <c r="J106" i="13" s="1"/>
  <c r="C132" i="13"/>
  <c r="C12" i="13" s="1"/>
  <c r="F23" i="13"/>
  <c r="H23" i="13" s="1"/>
  <c r="J23" i="13" s="1"/>
  <c r="F155" i="13"/>
  <c r="H155" i="13" s="1"/>
  <c r="I155" i="13" s="1"/>
  <c r="I154" i="13" s="1"/>
  <c r="I153" i="13" s="1"/>
  <c r="I152" i="13" s="1"/>
  <c r="C84" i="13"/>
  <c r="F84" i="13" s="1"/>
  <c r="H84" i="13" s="1"/>
  <c r="J84" i="13" s="1"/>
  <c r="F137" i="13"/>
  <c r="H137" i="13" s="1"/>
  <c r="J137" i="13" s="1"/>
  <c r="F111" i="13"/>
  <c r="H111" i="13" s="1"/>
  <c r="J111" i="13" s="1"/>
  <c r="F136" i="13"/>
  <c r="H136" i="13" s="1"/>
  <c r="J136" i="13" s="1"/>
  <c r="C121" i="13"/>
  <c r="F121" i="13" s="1"/>
  <c r="H121" i="13" s="1"/>
  <c r="F69" i="13"/>
  <c r="H69" i="13" s="1"/>
  <c r="J69" i="13" s="1"/>
  <c r="D12" i="13"/>
  <c r="F116" i="13"/>
  <c r="H116" i="13" s="1"/>
  <c r="F74" i="13"/>
  <c r="H74" i="13" s="1"/>
  <c r="E132" i="13"/>
  <c r="F98" i="13"/>
  <c r="H98" i="13" s="1"/>
  <c r="C110" i="13"/>
  <c r="C109" i="13" s="1"/>
  <c r="F54" i="13"/>
  <c r="H54" i="13" s="1"/>
  <c r="D83" i="13"/>
  <c r="E15" i="13"/>
  <c r="F15" i="13" s="1"/>
  <c r="D7" i="13"/>
  <c r="F20" i="9"/>
  <c r="H20" i="9" s="1"/>
  <c r="I20" i="9" s="1"/>
  <c r="F38" i="13"/>
  <c r="H38" i="13" s="1"/>
  <c r="J38" i="13" s="1"/>
  <c r="J28" i="13" s="1"/>
  <c r="E45" i="13"/>
  <c r="F45" i="13" s="1"/>
  <c r="H45" i="13" s="1"/>
  <c r="F126" i="13"/>
  <c r="H126" i="13" s="1"/>
  <c r="J126" i="13" s="1"/>
  <c r="F39" i="13"/>
  <c r="H39" i="13" s="1"/>
  <c r="J39" i="13" s="1"/>
  <c r="F125" i="13"/>
  <c r="H125" i="13" s="1"/>
  <c r="J125" i="13" s="1"/>
  <c r="D139" i="13"/>
  <c r="C93" i="13"/>
  <c r="E120" i="13"/>
  <c r="E29" i="13"/>
  <c r="F105" i="13"/>
  <c r="H105" i="13" s="1"/>
  <c r="J105" i="13" s="1"/>
  <c r="C9" i="13"/>
  <c r="C96" i="13"/>
  <c r="F96" i="13" s="1"/>
  <c r="H96" i="13" s="1"/>
  <c r="F97" i="13"/>
  <c r="H97" i="13" s="1"/>
  <c r="E14" i="10"/>
  <c r="E27" i="10"/>
  <c r="F89" i="13"/>
  <c r="H89" i="13" s="1"/>
  <c r="J89" i="13" s="1"/>
  <c r="C7" i="13"/>
  <c r="E62" i="13"/>
  <c r="F115" i="13"/>
  <c r="H115" i="13" s="1"/>
  <c r="C114" i="13"/>
  <c r="F114" i="13" s="1"/>
  <c r="D62" i="13"/>
  <c r="D6" i="13"/>
  <c r="F53" i="13"/>
  <c r="H53" i="13" s="1"/>
  <c r="E9" i="13"/>
  <c r="E26" i="10" s="1"/>
  <c r="G26" i="10" s="1"/>
  <c r="H26" i="10" s="1"/>
  <c r="D10" i="13"/>
  <c r="D114" i="13"/>
  <c r="D5" i="13"/>
  <c r="F22" i="13"/>
  <c r="H22" i="13" s="1"/>
  <c r="J22" i="13" s="1"/>
  <c r="E6" i="13"/>
  <c r="E109" i="13"/>
  <c r="F63" i="13"/>
  <c r="H63" i="13" s="1"/>
  <c r="C62" i="13"/>
  <c r="F128" i="13"/>
  <c r="H128" i="13" s="1"/>
  <c r="D8" i="13"/>
  <c r="D96" i="13"/>
  <c r="D120" i="13"/>
  <c r="C8" i="13"/>
  <c r="F101" i="13"/>
  <c r="H101" i="13" s="1"/>
  <c r="C72" i="13"/>
  <c r="F70" i="13"/>
  <c r="H70" i="13" s="1"/>
  <c r="J70" i="13" s="1"/>
  <c r="E153" i="13"/>
  <c r="E152" i="13" s="1"/>
  <c r="F102" i="13"/>
  <c r="H102" i="13" s="1"/>
  <c r="E25" i="13"/>
  <c r="F10" i="9"/>
  <c r="H10" i="9" s="1"/>
  <c r="F64" i="13"/>
  <c r="H64" i="13" s="1"/>
  <c r="I64" i="13" s="1"/>
  <c r="F129" i="13"/>
  <c r="H129" i="13" s="1"/>
  <c r="E73" i="13"/>
  <c r="F49" i="13" l="1"/>
  <c r="H49" i="13" s="1"/>
  <c r="C120" i="13"/>
  <c r="F120" i="13" s="1"/>
  <c r="H120" i="13" s="1"/>
  <c r="F29" i="13"/>
  <c r="H29" i="13" s="1"/>
  <c r="I29" i="13" s="1"/>
  <c r="H30" i="13"/>
  <c r="I30" i="13" s="1"/>
  <c r="C11" i="13"/>
  <c r="F11" i="13" s="1"/>
  <c r="H11" i="13" s="1"/>
  <c r="J11" i="13" s="1"/>
  <c r="H26" i="9"/>
  <c r="J26" i="9" s="1"/>
  <c r="J62" i="13"/>
  <c r="I63" i="13"/>
  <c r="C83" i="13"/>
  <c r="F83" i="13" s="1"/>
  <c r="H83" i="13" s="1"/>
  <c r="J83" i="13" s="1"/>
  <c r="F8" i="13"/>
  <c r="H8" i="13" s="1"/>
  <c r="J8" i="13" s="1"/>
  <c r="E12" i="13"/>
  <c r="F12" i="13" s="1"/>
  <c r="H12" i="13" s="1"/>
  <c r="J12" i="13" s="1"/>
  <c r="E28" i="13"/>
  <c r="F28" i="13" s="1"/>
  <c r="E44" i="13"/>
  <c r="F44" i="13" s="1"/>
  <c r="H44" i="13" s="1"/>
  <c r="C6" i="13"/>
  <c r="F6" i="13" s="1"/>
  <c r="H6" i="13" s="1"/>
  <c r="I6" i="13" s="1"/>
  <c r="C131" i="13"/>
  <c r="H15" i="13"/>
  <c r="H27" i="10"/>
  <c r="I27" i="10" s="1"/>
  <c r="H14" i="10"/>
  <c r="C5" i="13"/>
  <c r="C139" i="13"/>
  <c r="F139" i="13" s="1"/>
  <c r="H139" i="13" s="1"/>
  <c r="J139" i="13" s="1"/>
  <c r="H16" i="10"/>
  <c r="F58" i="13"/>
  <c r="H58" i="13" s="1"/>
  <c r="E57" i="13"/>
  <c r="F57" i="13" s="1"/>
  <c r="H57" i="13" s="1"/>
  <c r="H114" i="13"/>
  <c r="H10" i="10"/>
  <c r="H9" i="10" s="1"/>
  <c r="G152" i="13"/>
  <c r="G14" i="13" s="1"/>
  <c r="G4" i="13"/>
  <c r="F62" i="13"/>
  <c r="H62" i="13" s="1"/>
  <c r="F132" i="13"/>
  <c r="H132" i="13" s="1"/>
  <c r="F109" i="13"/>
  <c r="H109" i="13" s="1"/>
  <c r="J109" i="13" s="1"/>
  <c r="F19" i="9"/>
  <c r="D15" i="7" s="1"/>
  <c r="E131" i="13"/>
  <c r="F110" i="13"/>
  <c r="H110" i="13" s="1"/>
  <c r="J110" i="13" s="1"/>
  <c r="E5" i="13"/>
  <c r="E20" i="10" s="1"/>
  <c r="F93" i="13"/>
  <c r="H93" i="13" s="1"/>
  <c r="J93" i="13" s="1"/>
  <c r="C10" i="13"/>
  <c r="F10" i="13" s="1"/>
  <c r="H10" i="13" s="1"/>
  <c r="J10" i="13" s="1"/>
  <c r="D14" i="13"/>
  <c r="D13" i="13" s="1"/>
  <c r="E29" i="10"/>
  <c r="F152" i="13"/>
  <c r="F153" i="13"/>
  <c r="H153" i="13" s="1"/>
  <c r="G14" i="10"/>
  <c r="D4" i="13"/>
  <c r="E21" i="10"/>
  <c r="G21" i="10" s="1"/>
  <c r="H21" i="10" s="1"/>
  <c r="E8" i="10"/>
  <c r="G8" i="10" s="1"/>
  <c r="H8" i="10" s="1"/>
  <c r="F9" i="13"/>
  <c r="H9" i="13" s="1"/>
  <c r="J9" i="13" s="1"/>
  <c r="F25" i="13"/>
  <c r="H25" i="13" s="1"/>
  <c r="J25" i="13" s="1"/>
  <c r="E7" i="13"/>
  <c r="E21" i="13"/>
  <c r="F21" i="13" s="1"/>
  <c r="H21" i="13" s="1"/>
  <c r="J21" i="13" s="1"/>
  <c r="E72" i="13"/>
  <c r="F72" i="13" s="1"/>
  <c r="F73" i="13"/>
  <c r="H73" i="13" s="1"/>
  <c r="E16" i="10" l="1"/>
  <c r="G16" i="10" s="1"/>
  <c r="I16" i="10" s="1"/>
  <c r="I62" i="13"/>
  <c r="H152" i="13"/>
  <c r="H19" i="9"/>
  <c r="C14" i="13"/>
  <c r="C13" i="13" s="1"/>
  <c r="F131" i="13"/>
  <c r="H131" i="13" s="1"/>
  <c r="C4" i="13"/>
  <c r="F18" i="9"/>
  <c r="H18" i="9" s="1"/>
  <c r="H28" i="13"/>
  <c r="I28" i="13" s="1"/>
  <c r="I14" i="10"/>
  <c r="H11" i="10"/>
  <c r="H72" i="13"/>
  <c r="G13" i="13"/>
  <c r="E7" i="10"/>
  <c r="E6" i="10" s="1"/>
  <c r="F5" i="13"/>
  <c r="E14" i="13"/>
  <c r="E23" i="10"/>
  <c r="E10" i="10"/>
  <c r="E4" i="13"/>
  <c r="F7" i="13"/>
  <c r="H7" i="13" s="1"/>
  <c r="J7" i="13" s="1"/>
  <c r="J4" i="13" s="1"/>
  <c r="G29" i="10"/>
  <c r="H29" i="10" s="1"/>
  <c r="E24" i="10"/>
  <c r="G24" i="10" s="1"/>
  <c r="G20" i="10"/>
  <c r="H20" i="10" s="1"/>
  <c r="E19" i="10"/>
  <c r="F15" i="7"/>
  <c r="G15" i="7" s="1"/>
  <c r="G17" i="7" s="1"/>
  <c r="D17" i="7"/>
  <c r="F17" i="7" s="1"/>
  <c r="E11" i="10" l="1"/>
  <c r="G11" i="10" s="1"/>
  <c r="I11" i="10" s="1"/>
  <c r="G7" i="10"/>
  <c r="H7" i="10" s="1"/>
  <c r="H6" i="10" s="1"/>
  <c r="H5" i="10" s="1"/>
  <c r="F14" i="13"/>
  <c r="H14" i="13" s="1"/>
  <c r="J13" i="13"/>
  <c r="H5" i="13"/>
  <c r="I5" i="13" s="1"/>
  <c r="E13" i="13"/>
  <c r="F13" i="13" s="1"/>
  <c r="H13" i="13" s="1"/>
  <c r="F4" i="13"/>
  <c r="E7" i="11"/>
  <c r="G7" i="11" s="1"/>
  <c r="H7" i="11" s="1"/>
  <c r="G10" i="10"/>
  <c r="E9" i="10"/>
  <c r="G9" i="10" s="1"/>
  <c r="E22" i="10"/>
  <c r="G22" i="10" s="1"/>
  <c r="G23" i="10"/>
  <c r="H23" i="10" s="1"/>
  <c r="G6" i="10"/>
  <c r="F12" i="9"/>
  <c r="G19" i="10"/>
  <c r="H19" i="10" s="1"/>
  <c r="I6" i="10" l="1"/>
  <c r="I13" i="13"/>
  <c r="G6" i="11"/>
  <c r="I6" i="11"/>
  <c r="I5" i="11" s="1"/>
  <c r="H4" i="13"/>
  <c r="I4" i="13" s="1"/>
  <c r="E6" i="11"/>
  <c r="E5" i="11" s="1"/>
  <c r="E18" i="10"/>
  <c r="G18" i="10" s="1"/>
  <c r="E5" i="10"/>
  <c r="G5" i="10" s="1"/>
  <c r="I5" i="10" s="1"/>
  <c r="F9" i="9"/>
  <c r="F8" i="9" s="1"/>
  <c r="D12" i="7" s="1"/>
  <c r="H12" i="9"/>
  <c r="H9" i="9" l="1"/>
  <c r="I12" i="9"/>
  <c r="G5" i="11"/>
  <c r="H5" i="11" s="1"/>
  <c r="H6" i="11"/>
  <c r="D14" i="7"/>
  <c r="F12" i="7"/>
  <c r="G12" i="7" s="1"/>
  <c r="G14" i="7" s="1"/>
  <c r="H8" i="9" l="1"/>
  <c r="G18" i="7"/>
  <c r="D18" i="7"/>
  <c r="F14" i="7"/>
  <c r="H14" i="7" s="1"/>
  <c r="G30" i="7" l="1"/>
  <c r="D30" i="7"/>
  <c r="F18" i="7"/>
  <c r="F30" i="7" s="1"/>
  <c r="H30" i="7" l="1"/>
  <c r="I23" i="9"/>
  <c r="J19" i="9"/>
  <c r="I19" i="9" s="1"/>
  <c r="I18" i="9" s="1"/>
  <c r="J18" i="9"/>
  <c r="J8" i="9"/>
  <c r="I8" i="9" s="1"/>
  <c r="I10" i="9"/>
  <c r="J9" i="9"/>
  <c r="I9" i="9" s="1"/>
  <c r="H22" i="10"/>
  <c r="H25" i="10"/>
  <c r="I24" i="10"/>
  <c r="I18" i="10" s="1"/>
  <c r="H18" i="10" s="1"/>
  <c r="H24" i="10" l="1"/>
  <c r="I17" i="13"/>
  <c r="J16" i="13"/>
  <c r="J15" i="13" s="1"/>
  <c r="I16" i="13" l="1"/>
  <c r="I15" i="13"/>
  <c r="J14" i="13"/>
  <c r="I14" i="13" s="1"/>
</calcChain>
</file>

<file path=xl/sharedStrings.xml><?xml version="1.0" encoding="utf-8"?>
<sst xmlns="http://schemas.openxmlformats.org/spreadsheetml/2006/main" count="502" uniqueCount="161">
  <si>
    <t>Filter</t>
  </si>
  <si>
    <t>52209 HRVATSKA ZAKLADA ZA ZNANOST</t>
  </si>
  <si>
    <t>I. OPĆI DIO</t>
  </si>
  <si>
    <t xml:space="preserve">A. SAŽETAK RAČUNA PRIHODA I RASHODA </t>
  </si>
  <si>
    <t>BROJČANA OZNAKA I NAZIV</t>
  </si>
  <si>
    <t>Izvorni plan</t>
  </si>
  <si>
    <t>Tekući plan</t>
  </si>
  <si>
    <t>Povećanje/smanjenje</t>
  </si>
  <si>
    <t>6 PRIHODI POSLOVANJA</t>
  </si>
  <si>
    <t>7 PRIHODI OD PRODAJE NEFINANCIJSKE IMOVINE</t>
  </si>
  <si>
    <t>UKUPNI PRIHODI</t>
  </si>
  <si>
    <t>3 RASHODI POSLOVANJA</t>
  </si>
  <si>
    <t>4 RASHODI ZA NABAVU NEFINANCIJSKE IMOVINE</t>
  </si>
  <si>
    <t>UKUPNI RASHODI</t>
  </si>
  <si>
    <t>RAZLIKA - VIŠAK / MANJAK</t>
  </si>
  <si>
    <t>B. SAŽETAK RAČUNA FINANCIRANJA</t>
  </si>
  <si>
    <t>8 PRIMICI OD FINANCIJSKE IMOVINE I ZADUŽIVANJA</t>
  </si>
  <si>
    <t>5 IZDACI ZA FINANCIJSKU IMOVINU I OTPLATE ZAJMOVA</t>
  </si>
  <si>
    <t>RAZLIKA PRIMITAKA I IZDATAKA</t>
  </si>
  <si>
    <t>PRIJENOS SREDSTAVA IZ PRETHODNE GODINE</t>
  </si>
  <si>
    <t>PRIJENOS SREDSTAVA U NAREDNU GODINU</t>
  </si>
  <si>
    <t>NETO  FINANCIRANJE</t>
  </si>
  <si>
    <t>VIŠAK / MANJAK + NETO FINANCIRANJE</t>
  </si>
  <si>
    <t>A. RAČUN PRIHODA I RASHODA</t>
  </si>
  <si>
    <t>A1. PRIHODI I RASHODI PREMA EKONOMSKOJ KLASIFIKACIJI</t>
  </si>
  <si>
    <t>Prihodi poslovanja</t>
  </si>
  <si>
    <t>Pomoći iz inozemstva (darovnice) i od subjekata unutar općeg proračuna</t>
  </si>
  <si>
    <t>Prihodi od imovine</t>
  </si>
  <si>
    <t>Prihodi iz proračuna</t>
  </si>
  <si>
    <t xml:space="preserve">Rashodi poslovanja        </t>
  </si>
  <si>
    <t xml:space="preserve">    Rashodi za zaposlene    </t>
  </si>
  <si>
    <t xml:space="preserve">    Materijalni rashodi    </t>
  </si>
  <si>
    <t xml:space="preserve">    Financijski rashodi    </t>
  </si>
  <si>
    <t xml:space="preserve">    Subvencije    </t>
  </si>
  <si>
    <t xml:space="preserve">    Pomoći dane u inozemstvo i unutar općeg proračuna    </t>
  </si>
  <si>
    <t xml:space="preserve">    Ostali rashodi    </t>
  </si>
  <si>
    <t xml:space="preserve">Rashodi za nabavu nefinancijske imovine        </t>
  </si>
  <si>
    <t>Rashodi za nabavu neproizvedene dugotrajne imovine</t>
  </si>
  <si>
    <t>Rashodi za nabavu proizvedene dugotrajne imovine</t>
  </si>
  <si>
    <t>A2. PRIHODI I  RASHODI PREMA IZVORIMA FINANCIRANJA</t>
  </si>
  <si>
    <t>1</t>
  </si>
  <si>
    <t>Opći prihodi i primici</t>
  </si>
  <si>
    <t>11</t>
  </si>
  <si>
    <t xml:space="preserve">       12</t>
  </si>
  <si>
    <t>Sredstva učešća za pomoći</t>
  </si>
  <si>
    <t>4</t>
  </si>
  <si>
    <t>Prihodi za posebne namjene</t>
  </si>
  <si>
    <t>43</t>
  </si>
  <si>
    <t>Ostali prihodi za posebne namjene</t>
  </si>
  <si>
    <t>5</t>
  </si>
  <si>
    <t>Pomoći</t>
  </si>
  <si>
    <t>51</t>
  </si>
  <si>
    <t>Pomoći EU</t>
  </si>
  <si>
    <t>Ostale pomoći i darovnice</t>
  </si>
  <si>
    <t>55</t>
  </si>
  <si>
    <t>Refundacije iz pomoći EU</t>
  </si>
  <si>
    <t>56</t>
  </si>
  <si>
    <t>Fondovi EU</t>
  </si>
  <si>
    <t>58</t>
  </si>
  <si>
    <t>Instrumenti EU nove generacije</t>
  </si>
  <si>
    <t>UKUPNO RASHODI</t>
  </si>
  <si>
    <t>12</t>
  </si>
  <si>
    <t>A3. RASHODI PREMA FUNKCIJSKOJ KLASIFIKACIJI</t>
  </si>
  <si>
    <t>01</t>
  </si>
  <si>
    <t>Opće javne usluge</t>
  </si>
  <si>
    <t>015</t>
  </si>
  <si>
    <t>Istraživanje i razvoj: Opće javne usluge</t>
  </si>
  <si>
    <t>B. RAČUN FINANCIRANJA</t>
  </si>
  <si>
    <t>B1. RAČUN FINANCIRANJA PREMA EKONOMSKOJ KLASIFIKACIJI</t>
  </si>
  <si>
    <t>Primici od financijske imovine i zaduživanja</t>
  </si>
  <si>
    <t>Izdaci za financijsku imovinu i otplate zajmova</t>
  </si>
  <si>
    <t>B2. RAČUN FINANCIRANJA PREMA IZVORIMA FINANCIRANJA</t>
  </si>
  <si>
    <t>UKUPNO PRIMICI</t>
  </si>
  <si>
    <t>1 Opći prihodi i primici</t>
  </si>
  <si>
    <t>11 Opći prihodi i primici</t>
  </si>
  <si>
    <t/>
  </si>
  <si>
    <t>II. POSEBNI DIO</t>
  </si>
  <si>
    <t>52209</t>
  </si>
  <si>
    <t>HRVATSKA ZAKLADA ZA ZNANOST</t>
  </si>
  <si>
    <t>38</t>
  </si>
  <si>
    <t>ZNANOST I TEHNOLOŠKI RAZVOJ</t>
  </si>
  <si>
    <t>3801</t>
  </si>
  <si>
    <t>ULAGANJE U ZNANSTVENO ISTRAŽIVAČKU DJELATNOST</t>
  </si>
  <si>
    <t>A557042</t>
  </si>
  <si>
    <t>PROGRAM DOKTORANADA I POSLIJEDOKTORANADA HRVATSKE ZAKLADE ZA ZNANOST</t>
  </si>
  <si>
    <t>3</t>
  </si>
  <si>
    <t>Rashodi poslovanja</t>
  </si>
  <si>
    <t>35</t>
  </si>
  <si>
    <t>Subvencije</t>
  </si>
  <si>
    <t>36</t>
  </si>
  <si>
    <t>Pomoći dane u inozemstvo i unutar općeg proračuna</t>
  </si>
  <si>
    <t>Ostali rashodi</t>
  </si>
  <si>
    <t>A578055</t>
  </si>
  <si>
    <t>HRVATSKO-ŠVICARSKI ISTRAŽIVAČKI PROGRAM</t>
  </si>
  <si>
    <t>32</t>
  </si>
  <si>
    <t>Materijalni rashodi</t>
  </si>
  <si>
    <t>A578069</t>
  </si>
  <si>
    <t>ADMINISTRACIJA I UPRAVLJANJE HRVATSKE ZAKLADE ZA ZNANOST</t>
  </si>
  <si>
    <t>31</t>
  </si>
  <si>
    <t>Rashodi za zaposlene</t>
  </si>
  <si>
    <t>34</t>
  </si>
  <si>
    <t>Financijski rashodi</t>
  </si>
  <si>
    <t>Rashodi za nabavu nefinancijske imovine</t>
  </si>
  <si>
    <t>41</t>
  </si>
  <si>
    <t>42</t>
  </si>
  <si>
    <t>A578072</t>
  </si>
  <si>
    <t>OBZOR ERA-NET CHANSE</t>
  </si>
  <si>
    <t>52</t>
  </si>
  <si>
    <t>A578073</t>
  </si>
  <si>
    <t>PROGRAM MOBILNOSTI - NPOO (C3.2. R2-I1 )</t>
  </si>
  <si>
    <t>581</t>
  </si>
  <si>
    <t>Mehanizam za oporavak i otpornost</t>
  </si>
  <si>
    <t>A578074</t>
  </si>
  <si>
    <t>DRUGI ŠVICARSKI DOPRINOS - MULTILATERALNI POZIVI ZA ZAJEDNIČKE ISTRAŽIVAČKE PROJEKTE (MCJRP)</t>
  </si>
  <si>
    <t>552</t>
  </si>
  <si>
    <t>Švicarski instrument</t>
  </si>
  <si>
    <t>A621048</t>
  </si>
  <si>
    <t>PROJEKTNO FINANCIRANJE ZNANSTVENE DJELATNOSTI</t>
  </si>
  <si>
    <t>A733055</t>
  </si>
  <si>
    <t>PROGRAM IZVRSNOSTI U VISOKOM OBRAZOVANJU - TENURE-TRACK</t>
  </si>
  <si>
    <t>A733070</t>
  </si>
  <si>
    <t>OBZOR ERA-NET QUANTERA II</t>
  </si>
  <si>
    <t>A578075</t>
  </si>
  <si>
    <t>OBZOR ERA-NET QUANTERA III</t>
  </si>
  <si>
    <t>A733075</t>
  </si>
  <si>
    <t xml:space="preserve">CO-FUND PROJEKT - POKRETANJE URBANIH TRANZICIJA </t>
  </si>
  <si>
    <t>A733071</t>
  </si>
  <si>
    <t>OBZOR ERA-NET BLUEBIOECONOMY</t>
  </si>
  <si>
    <t>A733073</t>
  </si>
  <si>
    <t>PROGRAM RAZVOJA KARIJERA MLADIH ISTRAŽIVAČA - IZOBRAZBA NOVIH DOKTORA ZNANOSTI - NPOO (C3.2. R2-I1 )</t>
  </si>
  <si>
    <t>K733069</t>
  </si>
  <si>
    <t>OP UČINKOVITI LJUDSKI POTENCIJALI 2014.-2020., PRIORITET 3</t>
  </si>
  <si>
    <t>561</t>
  </si>
  <si>
    <t>Europski socijalni fond (ESF)</t>
  </si>
  <si>
    <t>A733076</t>
  </si>
  <si>
    <t xml:space="preserve">ATTRACTADRIA – OSNAŽIVANJE KAPACITETA ZA ZNANSTVENA ISTRAŽIVANJA </t>
  </si>
  <si>
    <t>Table</t>
  </si>
  <si>
    <t>Izvršenje
2021. 
(PLG G-2)</t>
  </si>
  <si>
    <t>Plan 
2022. 
(TP G-1)</t>
  </si>
  <si>
    <t>Proračun za 
2023. 
(PP G)</t>
  </si>
  <si>
    <t>Projekcija proračuna za 
2024. 
(PP G+1)</t>
  </si>
  <si>
    <t>Projekcija proračuna za 
2025. 
(PP G+2)</t>
  </si>
  <si>
    <t>EUR</t>
  </si>
  <si>
    <t>6 Prihodi poslovanja</t>
  </si>
  <si>
    <t>7 Prihod od prodaje nefinancijske imovine</t>
  </si>
  <si>
    <t>Prihodi</t>
  </si>
  <si>
    <t>3 Rashodi poslovanja</t>
  </si>
  <si>
    <t>4 Rashodi za nabavu nefinancijske imovine</t>
  </si>
  <si>
    <t>Rashodi</t>
  </si>
  <si>
    <t>Razlika - Višak / Manjak</t>
  </si>
  <si>
    <t>8 Primici od financijske imovine i zaduživanja</t>
  </si>
  <si>
    <t>5 Izdaci za financijsku imovinu i otplate zajmova</t>
  </si>
  <si>
    <t>Donos</t>
  </si>
  <si>
    <t>Odnos</t>
  </si>
  <si>
    <t>Neto financiranje</t>
  </si>
  <si>
    <t>Višak/Manjak + Neto financiranje</t>
  </si>
  <si>
    <t>Hrvatska zaklada za znanost</t>
  </si>
  <si>
    <t>Tekući plan 2025.</t>
  </si>
  <si>
    <t>Novi plan (Preraspodjela financijskog plana 2025.)</t>
  </si>
  <si>
    <t>Izvorni plan ili rebalans 2025.</t>
  </si>
  <si>
    <t>PRERASPODJELA FINANCIJSKOG PLANA ZA 2025.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</si>
</sst>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;\-\ #,##0"/>
    <numFmt numFmtId="165" formatCode="#,##0.0"/>
    <numFmt numFmtId="166" formatCode="&quot; &quot;#,##0.00&quot;      &quot;;&quot;-&quot;#,##0.00&quot;      &quot;;&quot; -&quot;#&quot;      &quot;;&quot; &quot;@&quot; &quot;"/>
  </numFmts>
  <fonts count="75">
    <font>
      <sz val="8"/>
      <name val="Arial"/>
    </font>
    <font>
      <sz val="10"/>
      <name val="Arial"/>
      <family val="2"/>
      <charset val="238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b/>
      <sz val="10"/>
      <name val="Arial"/>
      <family val="2"/>
      <charset val="238"/>
    </font>
    <font>
      <sz val="8"/>
      <name val="0"/>
      <charset val="238"/>
    </font>
    <font>
      <sz val="8"/>
      <name val="Arial"/>
      <family val="2"/>
      <charset val="238"/>
    </font>
    <font>
      <b/>
      <sz val="11"/>
      <name val="Times New Roman"/>
      <family val="1"/>
    </font>
    <font>
      <sz val="11"/>
      <name val="Times New Roman"/>
      <family val="1"/>
    </font>
    <font>
      <b/>
      <sz val="13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3"/>
      <name val="Times New Roman"/>
      <family val="1"/>
      <charset val="238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10"/>
      <color indexed="8"/>
      <name val="Arial"/>
      <family val="2"/>
    </font>
    <font>
      <sz val="10"/>
      <name val="Arial"/>
      <family val="2"/>
      <charset val="238"/>
    </font>
    <font>
      <b/>
      <sz val="13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  <charset val="238"/>
    </font>
    <font>
      <b/>
      <sz val="10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color indexed="44"/>
      <name val="Arial"/>
      <family val="2"/>
      <charset val="238"/>
    </font>
    <font>
      <b/>
      <sz val="10"/>
      <color indexed="8"/>
      <name val="Arial"/>
      <family val="2"/>
    </font>
    <font>
      <sz val="10"/>
      <color indexed="8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name val="Arial"/>
      <family val="2"/>
      <charset val="238"/>
    </font>
    <font>
      <b/>
      <sz val="11"/>
      <color indexed="8"/>
      <name val="Times New Roman"/>
      <family val="1"/>
      <charset val="238"/>
    </font>
    <font>
      <sz val="10"/>
      <color indexed="8"/>
      <name val="MS Sans Serif"/>
      <family val="2"/>
      <charset val="238"/>
    </font>
    <font>
      <b/>
      <sz val="11"/>
      <color indexed="8"/>
      <name val="Times New Roman"/>
      <family val="1"/>
    </font>
    <font>
      <b/>
      <u/>
      <sz val="11"/>
      <name val="Times New Roman"/>
      <family val="1"/>
    </font>
    <font>
      <b/>
      <sz val="10"/>
      <name val="Arial"/>
      <family val="2"/>
    </font>
    <font>
      <b/>
      <u/>
      <sz val="11"/>
      <name val="Times New Roman"/>
      <family val="1"/>
      <charset val="238"/>
    </font>
    <font>
      <i/>
      <sz val="11"/>
      <name val="Times New Roman"/>
      <family val="1"/>
    </font>
    <font>
      <i/>
      <sz val="11"/>
      <color indexed="8"/>
      <name val="Times New Roman"/>
      <family val="1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Times New Roman"/>
      <family val="1"/>
    </font>
    <font>
      <b/>
      <sz val="11"/>
      <color indexed="63"/>
      <name val="Times New Roman"/>
      <family val="1"/>
      <charset val="238"/>
    </font>
    <font>
      <i/>
      <sz val="11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i/>
      <sz val="10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i/>
      <sz val="11"/>
      <color indexed="8"/>
      <name val="Arial"/>
      <family val="2"/>
      <charset val="238"/>
    </font>
    <font>
      <b/>
      <i/>
      <sz val="11"/>
      <name val="Calibri"/>
      <family val="2"/>
      <charset val="238"/>
    </font>
    <font>
      <b/>
      <i/>
      <sz val="11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i/>
      <sz val="11"/>
      <name val="Times New Roman"/>
      <family val="1"/>
      <charset val="238"/>
    </font>
    <font>
      <sz val="10"/>
      <color indexed="10"/>
      <name val="Arial"/>
      <family val="2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64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0"/>
      </patternFill>
    </fill>
    <fill>
      <patternFill patternType="solid">
        <fgColor indexed="5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1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</patternFill>
    </fill>
    <fill>
      <patternFill patternType="solid">
        <fgColor indexed="44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3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35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54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7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208">
    <xf numFmtId="0" fontId="0" fillId="2" borderId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11" fillId="27" borderId="0" applyNumberFormat="0" applyBorder="0" applyAlignment="0" applyProtection="0"/>
    <xf numFmtId="0" fontId="2" fillId="27" borderId="1" applyNumberFormat="0" applyFont="0" applyAlignment="0" applyProtection="0"/>
    <xf numFmtId="0" fontId="12" fillId="30" borderId="1" applyNumberFormat="0" applyAlignment="0" applyProtection="0"/>
    <xf numFmtId="0" fontId="13" fillId="22" borderId="2" applyNumberFormat="0" applyAlignment="0" applyProtection="0"/>
    <xf numFmtId="43" fontId="26" fillId="0" borderId="0" applyFont="0" applyFill="0" applyBorder="0" applyAlignment="0" applyProtection="0"/>
    <xf numFmtId="0" fontId="10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166" fontId="73" fillId="0" borderId="0"/>
    <xf numFmtId="0" fontId="10" fillId="20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28" borderId="1" applyNumberFormat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13" borderId="0" applyNumberFormat="0" applyBorder="0" applyAlignment="0" applyProtection="0"/>
    <xf numFmtId="0" fontId="9" fillId="26" borderId="0" applyNumberFormat="0" applyBorder="0" applyAlignment="0" applyProtection="0"/>
    <xf numFmtId="0" fontId="20" fillId="30" borderId="6" applyNumberFormat="0" applyAlignment="0" applyProtection="0"/>
    <xf numFmtId="0" fontId="12" fillId="30" borderId="1" applyNumberFormat="0" applyAlignment="0" applyProtection="0"/>
    <xf numFmtId="0" fontId="19" fillId="0" borderId="7" applyNumberFormat="0" applyFill="0" applyAlignment="0" applyProtection="0"/>
    <xf numFmtId="0" fontId="11" fillId="27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26" fillId="2" borderId="0"/>
    <xf numFmtId="0" fontId="26" fillId="2" borderId="0"/>
    <xf numFmtId="0" fontId="74" fillId="0" borderId="0"/>
    <xf numFmtId="0" fontId="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0" borderId="0"/>
    <xf numFmtId="0" fontId="37" fillId="0" borderId="0"/>
    <xf numFmtId="0" fontId="2" fillId="2" borderId="0"/>
    <xf numFmtId="0" fontId="74" fillId="0" borderId="0"/>
    <xf numFmtId="0" fontId="50" fillId="0" borderId="0"/>
    <xf numFmtId="0" fontId="37" fillId="0" borderId="0"/>
    <xf numFmtId="0" fontId="2" fillId="2" borderId="0"/>
    <xf numFmtId="0" fontId="2" fillId="27" borderId="1" applyNumberFormat="0" applyFont="0" applyAlignment="0" applyProtection="0"/>
    <xf numFmtId="0" fontId="52" fillId="0" borderId="0"/>
    <xf numFmtId="0" fontId="37" fillId="0" borderId="0"/>
    <xf numFmtId="0" fontId="5" fillId="0" borderId="0"/>
    <xf numFmtId="0" fontId="50" fillId="0" borderId="0"/>
    <xf numFmtId="0" fontId="20" fillId="30" borderId="6" applyNumberFormat="0" applyAlignment="0" applyProtection="0"/>
    <xf numFmtId="0" fontId="19" fillId="0" borderId="7" applyNumberFormat="0" applyFill="0" applyAlignment="0" applyProtection="0"/>
    <xf numFmtId="0" fontId="13" fillId="22" borderId="2" applyNumberFormat="0" applyAlignment="0" applyProtection="0"/>
    <xf numFmtId="4" fontId="2" fillId="34" borderId="1" applyNumberFormat="0" applyProtection="0">
      <alignment vertical="center"/>
    </xf>
    <xf numFmtId="4" fontId="36" fillId="35" borderId="6" applyNumberFormat="0" applyProtection="0">
      <alignment vertical="center"/>
    </xf>
    <xf numFmtId="4" fontId="47" fillId="36" borderId="8" applyNumberFormat="0" applyProtection="0">
      <alignment vertical="center"/>
    </xf>
    <xf numFmtId="4" fontId="23" fillId="35" borderId="1" applyNumberFormat="0" applyProtection="0">
      <alignment vertical="center"/>
    </xf>
    <xf numFmtId="4" fontId="2" fillId="35" borderId="1" applyNumberFormat="0" applyProtection="0">
      <alignment horizontal="left" vertical="center" indent="1" justifyLastLine="1"/>
    </xf>
    <xf numFmtId="4" fontId="2" fillId="35" borderId="1" applyNumberFormat="0" applyProtection="0">
      <alignment horizontal="left" vertical="center" indent="1"/>
    </xf>
    <xf numFmtId="4" fontId="47" fillId="36" borderId="8" applyNumberFormat="0" applyProtection="0">
      <alignment horizontal="left" vertical="center" indent="1"/>
    </xf>
    <xf numFmtId="4" fontId="47" fillId="36" borderId="8" applyNumberFormat="0" applyProtection="0">
      <alignment horizontal="left" vertical="center" indent="1"/>
    </xf>
    <xf numFmtId="4" fontId="36" fillId="35" borderId="6" applyNumberFormat="0" applyProtection="0">
      <alignment horizontal="left" vertical="center" indent="1"/>
    </xf>
    <xf numFmtId="0" fontId="6" fillId="34" borderId="8" applyNumberFormat="0" applyProtection="0">
      <alignment horizontal="left" vertical="top" indent="1"/>
    </xf>
    <xf numFmtId="4" fontId="2" fillId="37" borderId="1" applyNumberFormat="0" applyProtection="0">
      <alignment horizontal="left" vertical="center" indent="1" justifyLastLine="1"/>
    </xf>
    <xf numFmtId="4" fontId="2" fillId="37" borderId="1" applyNumberFormat="0" applyProtection="0">
      <alignment horizontal="left" vertical="center" indent="1"/>
    </xf>
    <xf numFmtId="0" fontId="24" fillId="38" borderId="6" applyNumberFormat="0" applyProtection="0">
      <alignment horizontal="left" vertical="center" indent="1"/>
    </xf>
    <xf numFmtId="4" fontId="47" fillId="39" borderId="0" applyNumberFormat="0" applyProtection="0">
      <alignment horizontal="left" vertical="center" indent="1"/>
    </xf>
    <xf numFmtId="4" fontId="2" fillId="40" borderId="1" applyNumberFormat="0" applyProtection="0">
      <alignment horizontal="right" vertical="center"/>
    </xf>
    <xf numFmtId="4" fontId="2" fillId="41" borderId="1" applyNumberFormat="0" applyProtection="0">
      <alignment horizontal="right" vertical="center"/>
    </xf>
    <xf numFmtId="4" fontId="2" fillId="42" borderId="9" applyNumberFormat="0" applyProtection="0">
      <alignment horizontal="right" vertical="center"/>
    </xf>
    <xf numFmtId="4" fontId="2" fillId="9" borderId="1" applyNumberFormat="0" applyProtection="0">
      <alignment horizontal="right" vertical="center"/>
    </xf>
    <xf numFmtId="4" fontId="2" fillId="43" borderId="1" applyNumberFormat="0" applyProtection="0">
      <alignment horizontal="right" vertical="center"/>
    </xf>
    <xf numFmtId="4" fontId="2" fillId="44" borderId="1" applyNumberFormat="0" applyProtection="0">
      <alignment horizontal="right" vertical="center"/>
    </xf>
    <xf numFmtId="4" fontId="2" fillId="7" borderId="1" applyNumberFormat="0" applyProtection="0">
      <alignment horizontal="right" vertical="center"/>
    </xf>
    <xf numFmtId="4" fontId="2" fillId="4" borderId="1" applyNumberFormat="0" applyProtection="0">
      <alignment horizontal="right" vertical="center"/>
    </xf>
    <xf numFmtId="4" fontId="2" fillId="45" borderId="1" applyNumberFormat="0" applyProtection="0">
      <alignment horizontal="right" vertical="center"/>
    </xf>
    <xf numFmtId="4" fontId="2" fillId="46" borderId="9" applyNumberFormat="0" applyProtection="0">
      <alignment horizontal="left" vertical="center" indent="1" justifyLastLine="1"/>
    </xf>
    <xf numFmtId="4" fontId="2" fillId="46" borderId="9" applyNumberFormat="0" applyProtection="0">
      <alignment horizontal="left" vertical="center" indent="1"/>
    </xf>
    <xf numFmtId="4" fontId="5" fillId="8" borderId="9" applyNumberFormat="0" applyProtection="0">
      <alignment horizontal="left" vertical="center" indent="1" justifyLastLine="1"/>
    </xf>
    <xf numFmtId="4" fontId="5" fillId="8" borderId="9" applyNumberFormat="0" applyProtection="0">
      <alignment horizontal="left" vertical="center" indent="1"/>
    </xf>
    <xf numFmtId="4" fontId="5" fillId="8" borderId="9" applyNumberFormat="0" applyProtection="0">
      <alignment horizontal="left" vertical="center" indent="1" justifyLastLine="1"/>
    </xf>
    <xf numFmtId="4" fontId="5" fillId="8" borderId="9" applyNumberFormat="0" applyProtection="0">
      <alignment horizontal="left" vertical="center" indent="1"/>
    </xf>
    <xf numFmtId="4" fontId="2" fillId="3" borderId="1" applyNumberFormat="0" applyProtection="0">
      <alignment horizontal="right" vertical="center"/>
    </xf>
    <xf numFmtId="0" fontId="46" fillId="38" borderId="6" applyNumberFormat="0" applyProtection="0">
      <alignment horizontal="center" vertical="center"/>
    </xf>
    <xf numFmtId="4" fontId="47" fillId="3" borderId="8" applyNumberFormat="0" applyProtection="0">
      <alignment horizontal="center" vertical="top"/>
    </xf>
    <xf numFmtId="4" fontId="2" fillId="5" borderId="9" applyNumberFormat="0" applyProtection="0">
      <alignment horizontal="left" vertical="center" indent="1" justifyLastLine="1"/>
    </xf>
    <xf numFmtId="4" fontId="2" fillId="5" borderId="9" applyNumberFormat="0" applyProtection="0">
      <alignment horizontal="left" vertical="center" indent="1"/>
    </xf>
    <xf numFmtId="4" fontId="2" fillId="3" borderId="9" applyNumberFormat="0" applyProtection="0">
      <alignment horizontal="left" vertical="center" indent="1" justifyLastLine="1"/>
    </xf>
    <xf numFmtId="4" fontId="2" fillId="3" borderId="9" applyNumberFormat="0" applyProtection="0">
      <alignment horizontal="left" vertical="center" indent="1"/>
    </xf>
    <xf numFmtId="0" fontId="2" fillId="6" borderId="1" applyNumberFormat="0" applyProtection="0">
      <alignment horizontal="left" vertical="center" indent="1" justifyLastLine="1"/>
    </xf>
    <xf numFmtId="0" fontId="2" fillId="6" borderId="1" applyNumberFormat="0" applyProtection="0">
      <alignment horizontal="left" vertical="center" indent="1"/>
    </xf>
    <xf numFmtId="0" fontId="43" fillId="0" borderId="6" applyNumberFormat="0" applyProtection="0">
      <alignment horizontal="left" vertical="center" wrapText="1" justifyLastLine="1"/>
    </xf>
    <xf numFmtId="0" fontId="55" fillId="47" borderId="8" applyNumberFormat="0" applyProtection="0">
      <alignment horizontal="left" vertical="center" indent="1"/>
    </xf>
    <xf numFmtId="0" fontId="2" fillId="8" borderId="8" applyNumberFormat="0" applyProtection="0">
      <alignment horizontal="left" vertical="top" indent="1"/>
    </xf>
    <xf numFmtId="0" fontId="37" fillId="48" borderId="6" applyNumberFormat="0" applyProtection="0">
      <alignment horizontal="left" vertical="center" indent="1"/>
    </xf>
    <xf numFmtId="0" fontId="2" fillId="49" borderId="1" applyNumberFormat="0" applyProtection="0">
      <alignment horizontal="left" vertical="center" indent="1" justifyLastLine="1"/>
    </xf>
    <xf numFmtId="0" fontId="2" fillId="49" borderId="1" applyNumberFormat="0" applyProtection="0">
      <alignment horizontal="left" vertical="center" indent="1"/>
    </xf>
    <xf numFmtId="0" fontId="43" fillId="0" borderId="6" applyNumberFormat="0" applyProtection="0">
      <alignment horizontal="left" vertical="center" wrapText="1"/>
    </xf>
    <xf numFmtId="0" fontId="55" fillId="39" borderId="8" applyNumberFormat="0" applyProtection="0">
      <alignment horizontal="left" vertical="center" indent="1"/>
    </xf>
    <xf numFmtId="0" fontId="2" fillId="3" borderId="8" applyNumberFormat="0" applyProtection="0">
      <alignment horizontal="left" vertical="top" indent="1"/>
    </xf>
    <xf numFmtId="0" fontId="2" fillId="38" borderId="1" applyNumberFormat="0" applyProtection="0">
      <alignment horizontal="left" vertical="center" indent="1" justifyLastLine="1"/>
    </xf>
    <xf numFmtId="0" fontId="2" fillId="38" borderId="1" applyNumberFormat="0" applyProtection="0">
      <alignment horizontal="left" vertical="center" indent="1"/>
    </xf>
    <xf numFmtId="0" fontId="43" fillId="0" borderId="6" applyNumberFormat="0" applyProtection="0">
      <alignment horizontal="left" vertical="center" wrapText="1"/>
    </xf>
    <xf numFmtId="0" fontId="55" fillId="50" borderId="8" applyNumberFormat="0" applyProtection="0">
      <alignment horizontal="left" vertical="center" indent="1"/>
    </xf>
    <xf numFmtId="0" fontId="2" fillId="38" borderId="8" applyNumberFormat="0" applyProtection="0">
      <alignment horizontal="left" vertical="top" indent="1"/>
    </xf>
    <xf numFmtId="0" fontId="2" fillId="5" borderId="1" applyNumberFormat="0" applyProtection="0">
      <alignment horizontal="left" vertical="center" indent="1" justifyLastLine="1"/>
    </xf>
    <xf numFmtId="0" fontId="2" fillId="5" borderId="1" applyNumberFormat="0" applyProtection="0">
      <alignment horizontal="left" vertical="center" indent="1"/>
    </xf>
    <xf numFmtId="0" fontId="50" fillId="51" borderId="8" applyNumberFormat="0" applyProtection="0">
      <alignment horizontal="left" vertical="center" indent="1"/>
    </xf>
    <xf numFmtId="0" fontId="37" fillId="51" borderId="8" applyNumberFormat="0" applyProtection="0">
      <alignment horizontal="left" vertical="center" indent="1"/>
    </xf>
    <xf numFmtId="0" fontId="45" fillId="0" borderId="6" applyNumberFormat="0" applyProtection="0">
      <alignment horizontal="left" vertical="center" wrapText="1"/>
    </xf>
    <xf numFmtId="0" fontId="2" fillId="5" borderId="8" applyNumberFormat="0" applyProtection="0">
      <alignment horizontal="left" vertical="top" indent="1"/>
    </xf>
    <xf numFmtId="0" fontId="2" fillId="52" borderId="10" applyNumberFormat="0">
      <protection locked="0"/>
    </xf>
    <xf numFmtId="0" fontId="3" fillId="8" borderId="11" applyBorder="0"/>
    <xf numFmtId="4" fontId="4" fillId="53" borderId="8" applyNumberFormat="0" applyProtection="0">
      <alignment vertical="center"/>
    </xf>
    <xf numFmtId="4" fontId="25" fillId="0" borderId="12" applyNumberFormat="0" applyProtection="0">
      <alignment vertical="center"/>
    </xf>
    <xf numFmtId="4" fontId="23" fillId="36" borderId="13" applyNumberFormat="0" applyProtection="0">
      <alignment vertical="center"/>
    </xf>
    <xf numFmtId="4" fontId="4" fillId="6" borderId="8" applyNumberFormat="0" applyProtection="0">
      <alignment horizontal="left" vertical="center" indent="1"/>
    </xf>
    <xf numFmtId="0" fontId="4" fillId="53" borderId="8" applyNumberFormat="0" applyProtection="0">
      <alignment horizontal="left" vertical="top" indent="1"/>
    </xf>
    <xf numFmtId="4" fontId="2" fillId="0" borderId="1" applyNumberFormat="0" applyProtection="0">
      <alignment horizontal="right" vertical="center"/>
    </xf>
    <xf numFmtId="4" fontId="48" fillId="0" borderId="6" applyNumberFormat="0" applyProtection="0">
      <alignment horizontal="right" vertical="center"/>
    </xf>
    <xf numFmtId="4" fontId="36" fillId="5" borderId="8" applyNumberFormat="0" applyProtection="0">
      <alignment horizontal="right" vertical="center"/>
    </xf>
    <xf numFmtId="4" fontId="23" fillId="54" borderId="1" applyNumberFormat="0" applyProtection="0">
      <alignment horizontal="right" vertical="center"/>
    </xf>
    <xf numFmtId="4" fontId="2" fillId="37" borderId="1" applyNumberFormat="0" applyProtection="0">
      <alignment horizontal="left" vertical="center" indent="1" justifyLastLine="1"/>
    </xf>
    <xf numFmtId="4" fontId="2" fillId="37" borderId="1" applyNumberFormat="0" applyProtection="0">
      <alignment horizontal="left" vertical="center" indent="1"/>
    </xf>
    <xf numFmtId="0" fontId="45" fillId="55" borderId="6" applyNumberFormat="0" applyProtection="0">
      <alignment horizontal="left" vertical="center" indent="1"/>
    </xf>
    <xf numFmtId="4" fontId="36" fillId="3" borderId="8" applyNumberFormat="0" applyProtection="0">
      <alignment horizontal="left" vertical="center" indent="1"/>
    </xf>
    <xf numFmtId="0" fontId="4" fillId="3" borderId="8" applyNumberFormat="0" applyProtection="0">
      <alignment horizontal="left" vertical="top" indent="1"/>
    </xf>
    <xf numFmtId="4" fontId="7" fillId="56" borderId="9" applyNumberFormat="0" applyProtection="0">
      <alignment horizontal="left" vertical="center" indent="1" justifyLastLine="1"/>
    </xf>
    <xf numFmtId="4" fontId="7" fillId="56" borderId="9" applyNumberFormat="0" applyProtection="0">
      <alignment horizontal="left" vertical="center" indent="1"/>
    </xf>
    <xf numFmtId="0" fontId="25" fillId="0" borderId="12"/>
    <xf numFmtId="0" fontId="2" fillId="57" borderId="13"/>
    <xf numFmtId="4" fontId="8" fillId="52" borderId="1" applyNumberFormat="0" applyProtection="0">
      <alignment horizontal="right" vertical="center"/>
    </xf>
    <xf numFmtId="4" fontId="72" fillId="58" borderId="6" applyNumberFormat="0" applyProtection="0">
      <alignment horizontal="right" vertical="center"/>
    </xf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4" fillId="0" borderId="14" applyNumberFormat="0" applyFill="0" applyAlignment="0" applyProtection="0"/>
    <xf numFmtId="0" fontId="14" fillId="0" borderId="14" applyNumberFormat="0" applyFill="0" applyAlignment="0" applyProtection="0"/>
    <xf numFmtId="0" fontId="18" fillId="28" borderId="1" applyNumberFormat="0" applyAlignment="0" applyProtection="0"/>
    <xf numFmtId="0" fontId="2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2" borderId="0"/>
    <xf numFmtId="0" fontId="1" fillId="0" borderId="0"/>
    <xf numFmtId="0" fontId="1" fillId="0" borderId="0"/>
    <xf numFmtId="0" fontId="1" fillId="0" borderId="0"/>
    <xf numFmtId="0" fontId="1" fillId="51" borderId="8" applyNumberFormat="0" applyProtection="0">
      <alignment horizontal="left" vertical="center" indent="1"/>
    </xf>
    <xf numFmtId="0" fontId="1" fillId="51" borderId="8" applyNumberFormat="0" applyProtection="0">
      <alignment horizontal="left" vertical="center" indent="1"/>
    </xf>
    <xf numFmtId="0" fontId="1" fillId="51" borderId="8" applyNumberFormat="0" applyProtection="0">
      <alignment horizontal="left" vertical="center" indent="1"/>
    </xf>
  </cellStyleXfs>
  <cellXfs count="326">
    <xf numFmtId="0" fontId="0" fillId="2" borderId="0" xfId="0"/>
    <xf numFmtId="0" fontId="24" fillId="59" borderId="0" xfId="0" applyFont="1" applyFill="1"/>
    <xf numFmtId="0" fontId="26" fillId="2" borderId="0" xfId="0" applyFont="1"/>
    <xf numFmtId="0" fontId="0" fillId="54" borderId="15" xfId="0" applyFill="1" applyBorder="1"/>
    <xf numFmtId="3" fontId="2" fillId="0" borderId="1" xfId="175" applyNumberFormat="1">
      <alignment horizontal="right" vertical="center"/>
    </xf>
    <xf numFmtId="0" fontId="2" fillId="6" borderId="1" xfId="146" quotePrefix="1" applyAlignment="1">
      <alignment horizontal="left" vertical="center" indent="2" justifyLastLine="1"/>
    </xf>
    <xf numFmtId="0" fontId="0" fillId="2" borderId="0" xfId="0" quotePrefix="1"/>
    <xf numFmtId="0" fontId="2" fillId="8" borderId="8" xfId="150" quotePrefix="1" applyAlignment="1">
      <alignment horizontal="left" vertical="top" wrapText="1" indent="1"/>
    </xf>
    <xf numFmtId="4" fontId="0" fillId="2" borderId="0" xfId="0" applyNumberFormat="1"/>
    <xf numFmtId="164" fontId="2" fillId="0" borderId="1" xfId="175" applyNumberFormat="1">
      <alignment horizontal="right" vertical="center"/>
    </xf>
    <xf numFmtId="0" fontId="2" fillId="37" borderId="1" xfId="120" quotePrefix="1" applyNumberFormat="1">
      <alignment horizontal="left" vertical="center" indent="1" justifyLastLine="1"/>
    </xf>
    <xf numFmtId="0" fontId="2" fillId="3" borderId="1" xfId="139" quotePrefix="1" applyNumberFormat="1">
      <alignment horizontal="right" vertical="center"/>
    </xf>
    <xf numFmtId="0" fontId="0" fillId="60" borderId="0" xfId="0" applyFill="1"/>
    <xf numFmtId="0" fontId="60" fillId="61" borderId="0" xfId="0" applyFont="1" applyFill="1" applyAlignment="1">
      <alignment horizontal="center" vertical="center" wrapText="1"/>
    </xf>
    <xf numFmtId="0" fontId="37" fillId="61" borderId="0" xfId="93" applyFill="1"/>
    <xf numFmtId="49" fontId="45" fillId="61" borderId="0" xfId="99" applyNumberFormat="1" applyFont="1" applyFill="1"/>
    <xf numFmtId="0" fontId="45" fillId="61" borderId="0" xfId="99" applyFont="1" applyFill="1" applyAlignment="1">
      <alignment wrapText="1"/>
    </xf>
    <xf numFmtId="0" fontId="45" fillId="61" borderId="0" xfId="99" applyFont="1" applyFill="1"/>
    <xf numFmtId="3" fontId="45" fillId="61" borderId="0" xfId="99" applyNumberFormat="1" applyFont="1" applyFill="1"/>
    <xf numFmtId="3" fontId="32" fillId="61" borderId="0" xfId="99" applyNumberFormat="1" applyFont="1" applyFill="1"/>
    <xf numFmtId="3" fontId="37" fillId="61" borderId="0" xfId="93" applyNumberFormat="1" applyFill="1"/>
    <xf numFmtId="49" fontId="37" fillId="61" borderId="0" xfId="93" applyNumberFormat="1" applyFill="1"/>
    <xf numFmtId="0" fontId="27" fillId="61" borderId="0" xfId="93" applyFont="1" applyFill="1"/>
    <xf numFmtId="0" fontId="57" fillId="61" borderId="0" xfId="93" applyFont="1" applyFill="1"/>
    <xf numFmtId="0" fontId="24" fillId="61" borderId="0" xfId="93" applyFont="1" applyFill="1"/>
    <xf numFmtId="0" fontId="50" fillId="61" borderId="0" xfId="93" applyFont="1" applyFill="1"/>
    <xf numFmtId="3" fontId="32" fillId="61" borderId="0" xfId="93" applyNumberFormat="1" applyFont="1" applyFill="1"/>
    <xf numFmtId="0" fontId="32" fillId="61" borderId="0" xfId="93" applyFont="1" applyFill="1"/>
    <xf numFmtId="0" fontId="32" fillId="61" borderId="0" xfId="99" applyFont="1" applyFill="1"/>
    <xf numFmtId="0" fontId="32" fillId="61" borderId="0" xfId="99" applyFont="1" applyFill="1" applyAlignment="1">
      <alignment wrapText="1"/>
    </xf>
    <xf numFmtId="4" fontId="32" fillId="61" borderId="0" xfId="99" applyNumberFormat="1" applyFont="1" applyFill="1"/>
    <xf numFmtId="0" fontId="34" fillId="61" borderId="0" xfId="93" applyFont="1" applyFill="1"/>
    <xf numFmtId="0" fontId="54" fillId="61" borderId="0" xfId="93" applyFont="1" applyFill="1"/>
    <xf numFmtId="0" fontId="56" fillId="61" borderId="0" xfId="93" applyFont="1" applyFill="1"/>
    <xf numFmtId="4" fontId="32" fillId="61" borderId="0" xfId="93" applyNumberFormat="1" applyFont="1" applyFill="1"/>
    <xf numFmtId="0" fontId="39" fillId="61" borderId="0" xfId="93" applyFont="1" applyFill="1"/>
    <xf numFmtId="0" fontId="38" fillId="61" borderId="0" xfId="104" applyFont="1" applyFill="1" applyAlignment="1">
      <alignment horizontal="left" vertical="center"/>
    </xf>
    <xf numFmtId="0" fontId="40" fillId="61" borderId="0" xfId="104" applyFont="1" applyFill="1"/>
    <xf numFmtId="0" fontId="39" fillId="61" borderId="0" xfId="93" applyFont="1" applyFill="1" applyProtection="1">
      <protection locked="0"/>
    </xf>
    <xf numFmtId="0" fontId="39" fillId="61" borderId="0" xfId="93" quotePrefix="1" applyFont="1" applyFill="1" applyProtection="1">
      <protection locked="0"/>
    </xf>
    <xf numFmtId="0" fontId="39" fillId="61" borderId="0" xfId="93" applyFont="1" applyFill="1" applyAlignment="1">
      <alignment horizontal="center" vertical="center"/>
    </xf>
    <xf numFmtId="0" fontId="42" fillId="61" borderId="0" xfId="93" applyFont="1" applyFill="1" applyAlignment="1">
      <alignment horizontal="center" vertical="center"/>
    </xf>
    <xf numFmtId="0" fontId="39" fillId="61" borderId="0" xfId="0" applyFont="1" applyFill="1"/>
    <xf numFmtId="3" fontId="39" fillId="61" borderId="0" xfId="0" quotePrefix="1" applyNumberFormat="1" applyFont="1" applyFill="1" applyProtection="1">
      <protection locked="0"/>
    </xf>
    <xf numFmtId="0" fontId="32" fillId="61" borderId="0" xfId="90" applyFont="1" applyFill="1" applyAlignment="1">
      <alignment vertical="center"/>
    </xf>
    <xf numFmtId="0" fontId="31" fillId="61" borderId="0" xfId="90" applyFont="1" applyFill="1" applyAlignment="1">
      <alignment horizontal="left" vertical="center"/>
    </xf>
    <xf numFmtId="3" fontId="31" fillId="61" borderId="0" xfId="90" applyNumberFormat="1" applyFont="1" applyFill="1" applyAlignment="1">
      <alignment horizontal="left" vertical="center"/>
    </xf>
    <xf numFmtId="0" fontId="31" fillId="61" borderId="0" xfId="90" applyFont="1" applyFill="1" applyAlignment="1">
      <alignment vertical="center"/>
    </xf>
    <xf numFmtId="0" fontId="30" fillId="61" borderId="0" xfId="90" applyFont="1" applyFill="1" applyAlignment="1">
      <alignment vertical="center"/>
    </xf>
    <xf numFmtId="3" fontId="32" fillId="61" borderId="0" xfId="90" applyNumberFormat="1" applyFont="1" applyFill="1" applyAlignment="1">
      <alignment vertical="center"/>
    </xf>
    <xf numFmtId="3" fontId="29" fillId="61" borderId="0" xfId="90" applyNumberFormat="1" applyFont="1" applyFill="1" applyAlignment="1">
      <alignment horizontal="center" vertical="center"/>
    </xf>
    <xf numFmtId="0" fontId="33" fillId="61" borderId="0" xfId="90" applyFont="1" applyFill="1" applyAlignment="1">
      <alignment vertical="center"/>
    </xf>
    <xf numFmtId="0" fontId="32" fillId="61" borderId="0" xfId="90" applyFont="1" applyFill="1" applyAlignment="1">
      <alignment horizontal="justify" vertical="center"/>
    </xf>
    <xf numFmtId="3" fontId="32" fillId="61" borderId="0" xfId="90" applyNumberFormat="1" applyFont="1" applyFill="1" applyAlignment="1">
      <alignment horizontal="justify" vertical="center"/>
    </xf>
    <xf numFmtId="0" fontId="32" fillId="61" borderId="13" xfId="90" applyFont="1" applyFill="1" applyBorder="1" applyAlignment="1">
      <alignment horizontal="center" vertical="center"/>
    </xf>
    <xf numFmtId="3" fontId="32" fillId="61" borderId="13" xfId="90" applyNumberFormat="1" applyFont="1" applyFill="1" applyBorder="1" applyAlignment="1">
      <alignment horizontal="center" vertical="center"/>
    </xf>
    <xf numFmtId="0" fontId="35" fillId="61" borderId="0" xfId="90" applyFont="1" applyFill="1" applyAlignment="1">
      <alignment horizontal="center" vertical="center"/>
    </xf>
    <xf numFmtId="0" fontId="34" fillId="61" borderId="13" xfId="90" applyFont="1" applyFill="1" applyBorder="1" applyAlignment="1">
      <alignment horizontal="left" vertical="center" wrapText="1"/>
    </xf>
    <xf numFmtId="0" fontId="34" fillId="61" borderId="0" xfId="90" applyFont="1" applyFill="1" applyAlignment="1">
      <alignment vertical="center"/>
    </xf>
    <xf numFmtId="4" fontId="34" fillId="61" borderId="0" xfId="90" applyNumberFormat="1" applyFont="1" applyFill="1" applyAlignment="1">
      <alignment horizontal="left" vertical="center"/>
    </xf>
    <xf numFmtId="3" fontId="34" fillId="62" borderId="13" xfId="90" applyNumberFormat="1" applyFont="1" applyFill="1" applyBorder="1" applyAlignment="1">
      <alignment horizontal="center" vertical="center" wrapText="1"/>
    </xf>
    <xf numFmtId="0" fontId="45" fillId="61" borderId="0" xfId="90" applyFont="1" applyFill="1" applyAlignment="1">
      <alignment vertical="center"/>
    </xf>
    <xf numFmtId="0" fontId="35" fillId="61" borderId="0" xfId="90" applyFont="1" applyFill="1" applyAlignment="1">
      <alignment vertical="center"/>
    </xf>
    <xf numFmtId="3" fontId="62" fillId="61" borderId="13" xfId="89" applyNumberFormat="1" applyFont="1" applyFill="1" applyBorder="1" applyAlignment="1">
      <alignment horizontal="right" vertical="center"/>
    </xf>
    <xf numFmtId="165" fontId="34" fillId="61" borderId="0" xfId="90" applyNumberFormat="1" applyFont="1" applyFill="1" applyAlignment="1">
      <alignment horizontal="center" vertical="center"/>
    </xf>
    <xf numFmtId="165" fontId="32" fillId="61" borderId="0" xfId="90" applyNumberFormat="1" applyFont="1" applyFill="1" applyAlignment="1">
      <alignment vertical="center"/>
    </xf>
    <xf numFmtId="3" fontId="45" fillId="61" borderId="0" xfId="90" applyNumberFormat="1" applyFont="1" applyFill="1" applyAlignment="1">
      <alignment vertical="center"/>
    </xf>
    <xf numFmtId="3" fontId="41" fillId="62" borderId="16" xfId="93" applyNumberFormat="1" applyFont="1" applyFill="1" applyBorder="1" applyAlignment="1">
      <alignment horizontal="center" vertical="center"/>
    </xf>
    <xf numFmtId="3" fontId="49" fillId="62" borderId="16" xfId="0" applyNumberFormat="1" applyFont="1" applyFill="1" applyBorder="1" applyAlignment="1">
      <alignment horizontal="center" vertical="center"/>
    </xf>
    <xf numFmtId="0" fontId="55" fillId="61" borderId="17" xfId="149" quotePrefix="1" applyFill="1" applyBorder="1">
      <alignment horizontal="left" vertical="center" indent="1"/>
    </xf>
    <xf numFmtId="0" fontId="27" fillId="61" borderId="18" xfId="155" quotePrefix="1" applyFont="1" applyFill="1" applyBorder="1" applyAlignment="1">
      <alignment horizontal="left" vertical="center" indent="3"/>
    </xf>
    <xf numFmtId="0" fontId="57" fillId="61" borderId="19" xfId="160" quotePrefix="1" applyFont="1" applyFill="1" applyBorder="1" applyAlignment="1">
      <alignment horizontal="left" vertical="center" indent="4"/>
    </xf>
    <xf numFmtId="0" fontId="27" fillId="61" borderId="18" xfId="160" quotePrefix="1" applyFont="1" applyFill="1" applyBorder="1" applyAlignment="1">
      <alignment horizontal="left" vertical="center" indent="4"/>
    </xf>
    <xf numFmtId="0" fontId="27" fillId="61" borderId="18" xfId="164" quotePrefix="1" applyFont="1" applyFill="1" applyBorder="1" applyAlignment="1">
      <alignment horizontal="left" vertical="center" indent="5"/>
    </xf>
    <xf numFmtId="0" fontId="57" fillId="61" borderId="18" xfId="164" quotePrefix="1" applyFont="1" applyFill="1" applyBorder="1" applyAlignment="1">
      <alignment horizontal="left" vertical="center" indent="6"/>
    </xf>
    <xf numFmtId="0" fontId="28" fillId="61" borderId="18" xfId="164" quotePrefix="1" applyFont="1" applyFill="1" applyBorder="1" applyAlignment="1">
      <alignment horizontal="left" vertical="center" indent="7"/>
    </xf>
    <xf numFmtId="0" fontId="28" fillId="61" borderId="18" xfId="164" quotePrefix="1" applyFont="1" applyFill="1" applyBorder="1" applyAlignment="1">
      <alignment horizontal="left" vertical="center" indent="8"/>
    </xf>
    <xf numFmtId="49" fontId="28" fillId="61" borderId="18" xfId="164" quotePrefix="1" applyNumberFormat="1" applyFont="1" applyFill="1" applyBorder="1" applyAlignment="1">
      <alignment horizontal="left" vertical="center" indent="8"/>
    </xf>
    <xf numFmtId="49" fontId="28" fillId="61" borderId="18" xfId="164" quotePrefix="1" applyNumberFormat="1" applyFont="1" applyFill="1" applyBorder="1" applyAlignment="1">
      <alignment horizontal="left" vertical="center" indent="7"/>
    </xf>
    <xf numFmtId="49" fontId="57" fillId="61" borderId="18" xfId="164" quotePrefix="1" applyNumberFormat="1" applyFont="1" applyFill="1" applyBorder="1" applyAlignment="1">
      <alignment horizontal="left" vertical="center" indent="6"/>
    </xf>
    <xf numFmtId="49" fontId="27" fillId="61" borderId="18" xfId="164" quotePrefix="1" applyNumberFormat="1" applyFont="1" applyFill="1" applyBorder="1" applyAlignment="1">
      <alignment horizontal="left" vertical="center" indent="5"/>
    </xf>
    <xf numFmtId="3" fontId="34" fillId="62" borderId="13" xfId="95" applyNumberFormat="1" applyFont="1" applyFill="1" applyBorder="1" applyAlignment="1">
      <alignment horizontal="center" vertical="center" wrapText="1"/>
    </xf>
    <xf numFmtId="3" fontId="34" fillId="61" borderId="13" xfId="89" applyNumberFormat="1" applyFont="1" applyFill="1" applyBorder="1" applyAlignment="1">
      <alignment horizontal="right" vertical="center"/>
    </xf>
    <xf numFmtId="0" fontId="45" fillId="61" borderId="0" xfId="93" applyFont="1" applyFill="1"/>
    <xf numFmtId="0" fontId="59" fillId="61" borderId="0" xfId="0" applyFont="1" applyFill="1" applyAlignment="1">
      <alignment horizontal="center" vertical="center" wrapText="1"/>
    </xf>
    <xf numFmtId="0" fontId="34" fillId="62" borderId="13" xfId="90" applyFont="1" applyFill="1" applyBorder="1" applyAlignment="1">
      <alignment horizontal="left" vertical="center" wrapText="1"/>
    </xf>
    <xf numFmtId="3" fontId="62" fillId="62" borderId="13" xfId="89" applyNumberFormat="1" applyFont="1" applyFill="1" applyBorder="1" applyAlignment="1">
      <alignment horizontal="right" vertical="center"/>
    </xf>
    <xf numFmtId="3" fontId="34" fillId="62" borderId="13" xfId="89" applyNumberFormat="1" applyFont="1" applyFill="1" applyBorder="1" applyAlignment="1">
      <alignment horizontal="right" vertical="center"/>
    </xf>
    <xf numFmtId="0" fontId="34" fillId="62" borderId="13" xfId="90" quotePrefix="1" applyFont="1" applyFill="1" applyBorder="1" applyAlignment="1">
      <alignment horizontal="left" vertical="center" wrapText="1"/>
    </xf>
    <xf numFmtId="0" fontId="34" fillId="62" borderId="13" xfId="90" applyFont="1" applyFill="1" applyBorder="1" applyAlignment="1">
      <alignment horizontal="center" vertical="center"/>
    </xf>
    <xf numFmtId="0" fontId="32" fillId="62" borderId="13" xfId="103" applyFont="1" applyFill="1" applyBorder="1" applyAlignment="1">
      <alignment horizontal="center" vertical="center"/>
    </xf>
    <xf numFmtId="0" fontId="68" fillId="63" borderId="13" xfId="0" applyFont="1" applyFill="1" applyBorder="1" applyAlignment="1">
      <alignment horizontal="right" vertical="center"/>
    </xf>
    <xf numFmtId="0" fontId="34" fillId="61" borderId="17" xfId="0" applyFont="1" applyFill="1" applyBorder="1" applyAlignment="1">
      <alignment horizontal="left" vertical="center" wrapText="1"/>
    </xf>
    <xf numFmtId="0" fontId="34" fillId="61" borderId="20" xfId="0" applyFont="1" applyFill="1" applyBorder="1" applyAlignment="1">
      <alignment horizontal="left" vertical="center" wrapText="1"/>
    </xf>
    <xf numFmtId="0" fontId="34" fillId="61" borderId="19" xfId="0" applyFont="1" applyFill="1" applyBorder="1" applyAlignment="1">
      <alignment horizontal="left" vertical="center"/>
    </xf>
    <xf numFmtId="0" fontId="34" fillId="61" borderId="21" xfId="0" applyFont="1" applyFill="1" applyBorder="1" applyAlignment="1">
      <alignment horizontal="left" vertical="center"/>
    </xf>
    <xf numFmtId="1" fontId="34" fillId="62" borderId="22" xfId="95" applyNumberFormat="1" applyFont="1" applyFill="1" applyBorder="1" applyAlignment="1">
      <alignment horizontal="center" vertical="center" wrapText="1"/>
    </xf>
    <xf numFmtId="1" fontId="34" fillId="62" borderId="23" xfId="95" applyNumberFormat="1" applyFont="1" applyFill="1" applyBorder="1" applyAlignment="1">
      <alignment horizontal="center" vertical="center" wrapText="1"/>
    </xf>
    <xf numFmtId="0" fontId="34" fillId="61" borderId="24" xfId="0" applyFont="1" applyFill="1" applyBorder="1" applyAlignment="1">
      <alignment vertical="center" wrapText="1"/>
    </xf>
    <xf numFmtId="3" fontId="64" fillId="61" borderId="25" xfId="0" applyNumberFormat="1" applyFont="1" applyFill="1" applyBorder="1" applyAlignment="1">
      <alignment horizontal="right"/>
    </xf>
    <xf numFmtId="3" fontId="64" fillId="61" borderId="26" xfId="0" applyNumberFormat="1" applyFont="1" applyFill="1" applyBorder="1" applyAlignment="1">
      <alignment horizontal="right"/>
    </xf>
    <xf numFmtId="3" fontId="64" fillId="61" borderId="27" xfId="0" applyNumberFormat="1" applyFont="1" applyFill="1" applyBorder="1" applyAlignment="1">
      <alignment horizontal="right"/>
    </xf>
    <xf numFmtId="3" fontId="64" fillId="61" borderId="28" xfId="0" applyNumberFormat="1" applyFont="1" applyFill="1" applyBorder="1" applyAlignment="1">
      <alignment horizontal="right"/>
    </xf>
    <xf numFmtId="0" fontId="27" fillId="61" borderId="29" xfId="155" quotePrefix="1" applyFont="1" applyFill="1" applyBorder="1">
      <alignment horizontal="left" vertical="center" indent="1"/>
    </xf>
    <xf numFmtId="0" fontId="27" fillId="61" borderId="30" xfId="155" quotePrefix="1" applyFont="1" applyFill="1" applyBorder="1">
      <alignment horizontal="left" vertical="center" indent="1"/>
    </xf>
    <xf numFmtId="0" fontId="57" fillId="61" borderId="31" xfId="160" quotePrefix="1" applyFont="1" applyFill="1" applyBorder="1">
      <alignment horizontal="left" vertical="center" indent="1"/>
    </xf>
    <xf numFmtId="3" fontId="32" fillId="62" borderId="13" xfId="103" applyNumberFormat="1" applyFont="1" applyFill="1" applyBorder="1" applyAlignment="1">
      <alignment horizontal="center" vertical="center"/>
    </xf>
    <xf numFmtId="3" fontId="44" fillId="61" borderId="27" xfId="177" applyNumberFormat="1" applyFont="1" applyFill="1" applyBorder="1">
      <alignment horizontal="right" vertical="center"/>
    </xf>
    <xf numFmtId="3" fontId="44" fillId="61" borderId="32" xfId="177" applyNumberFormat="1" applyFont="1" applyFill="1" applyBorder="1">
      <alignment horizontal="right" vertical="center"/>
    </xf>
    <xf numFmtId="3" fontId="65" fillId="61" borderId="28" xfId="177" applyNumberFormat="1" applyFont="1" applyFill="1" applyBorder="1">
      <alignment horizontal="right" vertical="center"/>
    </xf>
    <xf numFmtId="0" fontId="27" fillId="61" borderId="32" xfId="149" quotePrefix="1" applyFont="1" applyFill="1" applyBorder="1" applyAlignment="1">
      <alignment horizontal="left" vertical="center" indent="2"/>
    </xf>
    <xf numFmtId="0" fontId="57" fillId="61" borderId="32" xfId="155" quotePrefix="1" applyFont="1" applyFill="1" applyBorder="1" applyAlignment="1">
      <alignment horizontal="left" vertical="center" indent="3"/>
    </xf>
    <xf numFmtId="0" fontId="57" fillId="61" borderId="28" xfId="155" quotePrefix="1" applyFont="1" applyFill="1" applyBorder="1" applyAlignment="1">
      <alignment horizontal="left" vertical="center" indent="3"/>
    </xf>
    <xf numFmtId="0" fontId="27" fillId="61" borderId="33" xfId="93" applyFont="1" applyFill="1" applyBorder="1"/>
    <xf numFmtId="0" fontId="57" fillId="61" borderId="34" xfId="155" quotePrefix="1" applyFont="1" applyFill="1" applyBorder="1">
      <alignment horizontal="left" vertical="center" indent="1"/>
    </xf>
    <xf numFmtId="0" fontId="27" fillId="61" borderId="34" xfId="149" quotePrefix="1" applyFont="1" applyFill="1" applyBorder="1">
      <alignment horizontal="left" vertical="center" indent="1"/>
    </xf>
    <xf numFmtId="0" fontId="57" fillId="61" borderId="35" xfId="155" quotePrefix="1" applyFont="1" applyFill="1" applyBorder="1">
      <alignment horizontal="left" vertical="center" indent="1"/>
    </xf>
    <xf numFmtId="0" fontId="27" fillId="61" borderId="36" xfId="93" applyFont="1" applyFill="1" applyBorder="1"/>
    <xf numFmtId="3" fontId="53" fillId="61" borderId="32" xfId="177" applyNumberFormat="1" applyFont="1" applyFill="1" applyBorder="1">
      <alignment horizontal="right" vertical="center"/>
    </xf>
    <xf numFmtId="3" fontId="70" fillId="61" borderId="32" xfId="177" applyNumberFormat="1" applyFont="1" applyFill="1" applyBorder="1">
      <alignment horizontal="right" vertical="center"/>
    </xf>
    <xf numFmtId="0" fontId="32" fillId="62" borderId="12" xfId="103" applyFont="1" applyFill="1" applyBorder="1" applyAlignment="1">
      <alignment horizontal="center" vertical="center"/>
    </xf>
    <xf numFmtId="3" fontId="57" fillId="61" borderId="32" xfId="177" applyNumberFormat="1" applyFont="1" applyFill="1" applyBorder="1">
      <alignment horizontal="right" vertical="center"/>
    </xf>
    <xf numFmtId="3" fontId="57" fillId="61" borderId="28" xfId="177" applyNumberFormat="1" applyFont="1" applyFill="1" applyBorder="1">
      <alignment horizontal="right" vertical="center"/>
    </xf>
    <xf numFmtId="0" fontId="29" fillId="61" borderId="0" xfId="90" applyFont="1" applyFill="1" applyAlignment="1">
      <alignment horizontal="center" vertical="center"/>
    </xf>
    <xf numFmtId="3" fontId="34" fillId="0" borderId="22" xfId="103" applyNumberFormat="1" applyFont="1" applyBorder="1" applyAlignment="1">
      <alignment horizontal="right" vertical="center"/>
    </xf>
    <xf numFmtId="3" fontId="34" fillId="61" borderId="18" xfId="93" quotePrefix="1" applyNumberFormat="1" applyFont="1" applyFill="1" applyBorder="1" applyAlignment="1">
      <alignment horizontal="left" wrapText="1" justifyLastLine="1"/>
    </xf>
    <xf numFmtId="3" fontId="34" fillId="61" borderId="18" xfId="93" quotePrefix="1" applyNumberFormat="1" applyFont="1" applyFill="1" applyBorder="1" applyAlignment="1">
      <alignment wrapText="1" justifyLastLine="1"/>
    </xf>
    <xf numFmtId="3" fontId="34" fillId="61" borderId="19" xfId="93" quotePrefix="1" applyNumberFormat="1" applyFont="1" applyFill="1" applyBorder="1" applyAlignment="1">
      <alignment wrapText="1" justifyLastLine="1"/>
    </xf>
    <xf numFmtId="0" fontId="32" fillId="0" borderId="37" xfId="106" applyFont="1" applyBorder="1" applyAlignment="1">
      <alignment horizontal="center" vertical="center"/>
    </xf>
    <xf numFmtId="0" fontId="27" fillId="61" borderId="27" xfId="93" applyFont="1" applyFill="1" applyBorder="1"/>
    <xf numFmtId="0" fontId="27" fillId="61" borderId="32" xfId="149" quotePrefix="1" applyFont="1" applyFill="1" applyBorder="1">
      <alignment horizontal="left" vertical="center" indent="1"/>
    </xf>
    <xf numFmtId="0" fontId="32" fillId="60" borderId="27" xfId="0" applyFont="1" applyFill="1" applyBorder="1"/>
    <xf numFmtId="0" fontId="32" fillId="60" borderId="28" xfId="0" applyFont="1" applyFill="1" applyBorder="1"/>
    <xf numFmtId="3" fontId="64" fillId="61" borderId="32" xfId="0" applyNumberFormat="1" applyFont="1" applyFill="1" applyBorder="1" applyAlignment="1">
      <alignment horizontal="right"/>
    </xf>
    <xf numFmtId="0" fontId="26" fillId="60" borderId="0" xfId="0" applyFont="1" applyFill="1"/>
    <xf numFmtId="0" fontId="32" fillId="61" borderId="27" xfId="0" applyFont="1" applyFill="1" applyBorder="1" applyAlignment="1">
      <alignment horizontal="right" vertical="center" wrapText="1"/>
    </xf>
    <xf numFmtId="0" fontId="32" fillId="61" borderId="28" xfId="0" applyFont="1" applyFill="1" applyBorder="1" applyAlignment="1">
      <alignment horizontal="right" vertical="center" wrapText="1"/>
    </xf>
    <xf numFmtId="0" fontId="27" fillId="61" borderId="17" xfId="149" quotePrefix="1" applyFont="1" applyFill="1" applyBorder="1">
      <alignment horizontal="left" vertical="center" indent="1"/>
    </xf>
    <xf numFmtId="0" fontId="50" fillId="0" borderId="0" xfId="95"/>
    <xf numFmtId="0" fontId="71" fillId="61" borderId="38" xfId="149" quotePrefix="1" applyFont="1" applyFill="1" applyBorder="1" applyAlignment="1">
      <alignment horizontal="left" vertical="center" indent="6"/>
    </xf>
    <xf numFmtId="0" fontId="27" fillId="61" borderId="34" xfId="149" quotePrefix="1" applyFont="1" applyFill="1" applyBorder="1" applyAlignment="1">
      <alignment horizontal="left" vertical="center" indent="2"/>
    </xf>
    <xf numFmtId="0" fontId="57" fillId="61" borderId="34" xfId="155" quotePrefix="1" applyFont="1" applyFill="1" applyBorder="1" applyAlignment="1">
      <alignment horizontal="left" vertical="center" indent="3"/>
    </xf>
    <xf numFmtId="0" fontId="34" fillId="61" borderId="34" xfId="155" quotePrefix="1" applyFont="1" applyFill="1" applyBorder="1" applyAlignment="1">
      <alignment horizontal="left" vertical="center" indent="2"/>
    </xf>
    <xf numFmtId="0" fontId="57" fillId="61" borderId="32" xfId="155" quotePrefix="1" applyFont="1" applyFill="1" applyBorder="1">
      <alignment horizontal="left" vertical="center" indent="1"/>
    </xf>
    <xf numFmtId="0" fontId="69" fillId="61" borderId="32" xfId="155" quotePrefix="1" applyFont="1" applyFill="1" applyBorder="1">
      <alignment horizontal="left" vertical="center" indent="1"/>
    </xf>
    <xf numFmtId="0" fontId="57" fillId="61" borderId="28" xfId="155" quotePrefix="1" applyFont="1" applyFill="1" applyBorder="1">
      <alignment horizontal="left" vertical="center" indent="1"/>
    </xf>
    <xf numFmtId="0" fontId="57" fillId="61" borderId="39" xfId="155" quotePrefix="1" applyFont="1" applyFill="1" applyBorder="1" applyAlignment="1">
      <alignment horizontal="left" vertical="center" indent="3"/>
    </xf>
    <xf numFmtId="0" fontId="57" fillId="61" borderId="16" xfId="155" quotePrefix="1" applyFont="1" applyFill="1" applyBorder="1" applyAlignment="1">
      <alignment horizontal="left" vertical="center" indent="3"/>
    </xf>
    <xf numFmtId="3" fontId="34" fillId="61" borderId="29" xfId="93" applyNumberFormat="1" applyFont="1" applyFill="1" applyBorder="1" applyAlignment="1">
      <alignment vertical="center" wrapText="1" justifyLastLine="1"/>
    </xf>
    <xf numFmtId="3" fontId="34" fillId="61" borderId="40" xfId="93" applyNumberFormat="1" applyFont="1" applyFill="1" applyBorder="1" applyAlignment="1">
      <alignment vertical="center" wrapText="1" justifyLastLine="1"/>
    </xf>
    <xf numFmtId="3" fontId="34" fillId="61" borderId="30" xfId="93" applyNumberFormat="1" applyFont="1" applyFill="1" applyBorder="1" applyAlignment="1">
      <alignment vertical="center" wrapText="1" justifyLastLine="1"/>
    </xf>
    <xf numFmtId="3" fontId="71" fillId="61" borderId="40" xfId="93" applyNumberFormat="1" applyFont="1" applyFill="1" applyBorder="1" applyAlignment="1">
      <alignment horizontal="left" vertical="center" wrapText="1" justifyLastLine="1"/>
    </xf>
    <xf numFmtId="3" fontId="71" fillId="61" borderId="30" xfId="93" applyNumberFormat="1" applyFont="1" applyFill="1" applyBorder="1" applyAlignment="1">
      <alignment vertical="center" wrapText="1" justifyLastLine="1"/>
    </xf>
    <xf numFmtId="3" fontId="71" fillId="61" borderId="21" xfId="93" applyNumberFormat="1" applyFont="1" applyFill="1" applyBorder="1" applyAlignment="1">
      <alignment horizontal="left" vertical="center" wrapText="1" justifyLastLine="1"/>
    </xf>
    <xf numFmtId="3" fontId="71" fillId="61" borderId="31" xfId="93" applyNumberFormat="1" applyFont="1" applyFill="1" applyBorder="1" applyAlignment="1">
      <alignment vertical="center" wrapText="1" justifyLastLine="1"/>
    </xf>
    <xf numFmtId="3" fontId="34" fillId="61" borderId="17" xfId="0" applyNumberFormat="1" applyFont="1" applyFill="1" applyBorder="1" applyAlignment="1">
      <alignment horizontal="center" vertical="center" wrapText="1" justifyLastLine="1"/>
    </xf>
    <xf numFmtId="3" fontId="34" fillId="61" borderId="20" xfId="0" applyNumberFormat="1" applyFont="1" applyFill="1" applyBorder="1" applyAlignment="1">
      <alignment horizontal="center" vertical="center" wrapText="1" justifyLastLine="1"/>
    </xf>
    <xf numFmtId="0" fontId="34" fillId="61" borderId="29" xfId="0" applyFont="1" applyFill="1" applyBorder="1" applyAlignment="1">
      <alignment vertical="center" wrapText="1" justifyLastLine="1"/>
    </xf>
    <xf numFmtId="0" fontId="34" fillId="61" borderId="18" xfId="0" quotePrefix="1" applyFont="1" applyFill="1" applyBorder="1" applyAlignment="1">
      <alignment horizontal="left" vertical="center" wrapText="1" justifyLastLine="1"/>
    </xf>
    <xf numFmtId="0" fontId="34" fillId="61" borderId="40" xfId="0" applyFont="1" applyFill="1" applyBorder="1" applyAlignment="1">
      <alignment vertical="center" wrapText="1" justifyLastLine="1"/>
    </xf>
    <xf numFmtId="0" fontId="34" fillId="61" borderId="30" xfId="0" applyFont="1" applyFill="1" applyBorder="1" applyAlignment="1">
      <alignment vertical="center" wrapText="1" justifyLastLine="1"/>
    </xf>
    <xf numFmtId="0" fontId="69" fillId="61" borderId="18" xfId="0" quotePrefix="1" applyFont="1" applyFill="1" applyBorder="1" applyAlignment="1">
      <alignment vertical="center" wrapText="1" justifyLastLine="1"/>
    </xf>
    <xf numFmtId="0" fontId="71" fillId="61" borderId="40" xfId="0" applyFont="1" applyFill="1" applyBorder="1" applyAlignment="1">
      <alignment horizontal="left" vertical="center" wrapText="1" justifyLastLine="1"/>
    </xf>
    <xf numFmtId="0" fontId="71" fillId="61" borderId="30" xfId="0" applyFont="1" applyFill="1" applyBorder="1" applyAlignment="1">
      <alignment vertical="center" wrapText="1" justifyLastLine="1"/>
    </xf>
    <xf numFmtId="0" fontId="34" fillId="61" borderId="40" xfId="0" applyFont="1" applyFill="1" applyBorder="1" applyAlignment="1">
      <alignment horizontal="left" vertical="center" wrapText="1" justifyLastLine="1"/>
    </xf>
    <xf numFmtId="0" fontId="71" fillId="61" borderId="30" xfId="0" applyFont="1" applyFill="1" applyBorder="1" applyAlignment="1">
      <alignment horizontal="left" vertical="center" wrapText="1" justifyLastLine="1"/>
    </xf>
    <xf numFmtId="0" fontId="69" fillId="61" borderId="19" xfId="0" quotePrefix="1" applyFont="1" applyFill="1" applyBorder="1" applyAlignment="1">
      <alignment vertical="center" wrapText="1" justifyLastLine="1"/>
    </xf>
    <xf numFmtId="0" fontId="71" fillId="61" borderId="21" xfId="0" applyFont="1" applyFill="1" applyBorder="1" applyAlignment="1">
      <alignment horizontal="left" vertical="center" wrapText="1" justifyLastLine="1"/>
    </xf>
    <xf numFmtId="0" fontId="71" fillId="61" borderId="31" xfId="0" applyFont="1" applyFill="1" applyBorder="1" applyAlignment="1">
      <alignment horizontal="left" vertical="center" wrapText="1" justifyLastLine="1"/>
    </xf>
    <xf numFmtId="0" fontId="32" fillId="61" borderId="32" xfId="0" applyFont="1" applyFill="1" applyBorder="1" applyAlignment="1">
      <alignment vertical="center" wrapText="1"/>
    </xf>
    <xf numFmtId="3" fontId="64" fillId="61" borderId="32" xfId="0" applyNumberFormat="1" applyFont="1" applyFill="1" applyBorder="1"/>
    <xf numFmtId="1" fontId="34" fillId="62" borderId="22" xfId="95" applyNumberFormat="1" applyFont="1" applyFill="1" applyBorder="1" applyAlignment="1">
      <alignment vertical="center" wrapText="1"/>
    </xf>
    <xf numFmtId="0" fontId="57" fillId="61" borderId="34" xfId="155" quotePrefix="1" applyFont="1" applyFill="1" applyBorder="1" applyAlignment="1">
      <alignment vertical="center"/>
    </xf>
    <xf numFmtId="0" fontId="57" fillId="61" borderId="32" xfId="155" quotePrefix="1" applyFont="1" applyFill="1" applyBorder="1" applyAlignment="1">
      <alignment vertical="center"/>
    </xf>
    <xf numFmtId="3" fontId="57" fillId="61" borderId="32" xfId="177" applyNumberFormat="1" applyFont="1" applyFill="1" applyBorder="1" applyAlignment="1">
      <alignment vertical="center"/>
    </xf>
    <xf numFmtId="3" fontId="34" fillId="61" borderId="17" xfId="93" applyNumberFormat="1" applyFont="1" applyFill="1" applyBorder="1" applyAlignment="1">
      <alignment wrapText="1" justifyLastLine="1"/>
    </xf>
    <xf numFmtId="3" fontId="34" fillId="61" borderId="20" xfId="93" applyNumberFormat="1" applyFont="1" applyFill="1" applyBorder="1" applyAlignment="1">
      <alignment vertical="center" wrapText="1" justifyLastLine="1"/>
    </xf>
    <xf numFmtId="0" fontId="27" fillId="61" borderId="20" xfId="149" quotePrefix="1" applyFont="1" applyFill="1" applyBorder="1" applyAlignment="1">
      <alignment horizontal="left" vertical="center" wrapText="1"/>
    </xf>
    <xf numFmtId="0" fontId="71" fillId="61" borderId="42" xfId="149" quotePrefix="1" applyFont="1" applyFill="1" applyBorder="1" applyAlignment="1">
      <alignment horizontal="left" vertical="center" wrapText="1"/>
    </xf>
    <xf numFmtId="0" fontId="71" fillId="61" borderId="42" xfId="149" quotePrefix="1" applyFont="1" applyFill="1" applyBorder="1" applyAlignment="1">
      <alignment vertical="center" wrapText="1"/>
    </xf>
    <xf numFmtId="0" fontId="27" fillId="61" borderId="40" xfId="155" quotePrefix="1" applyFont="1" applyFill="1" applyBorder="1" applyAlignment="1">
      <alignment horizontal="left" vertical="center" wrapText="1"/>
    </xf>
    <xf numFmtId="0" fontId="27" fillId="61" borderId="40" xfId="160" quotePrefix="1" applyFont="1" applyFill="1" applyBorder="1" applyAlignment="1">
      <alignment horizontal="left" vertical="center" wrapText="1"/>
    </xf>
    <xf numFmtId="0" fontId="27" fillId="61" borderId="40" xfId="164" quotePrefix="1" applyFont="1" applyFill="1" applyBorder="1" applyAlignment="1">
      <alignment horizontal="left" vertical="center" wrapText="1"/>
    </xf>
    <xf numFmtId="0" fontId="57" fillId="61" borderId="40" xfId="164" quotePrefix="1" applyFont="1" applyFill="1" applyBorder="1" applyAlignment="1">
      <alignment horizontal="left" vertical="center" wrapText="1"/>
    </xf>
    <xf numFmtId="0" fontId="28" fillId="61" borderId="40" xfId="164" quotePrefix="1" applyFont="1" applyFill="1" applyBorder="1" applyAlignment="1">
      <alignment horizontal="left" vertical="center" wrapText="1"/>
    </xf>
    <xf numFmtId="4" fontId="44" fillId="61" borderId="27" xfId="177" applyNumberFormat="1" applyFont="1" applyFill="1" applyBorder="1">
      <alignment horizontal="right" vertical="center"/>
    </xf>
    <xf numFmtId="4" fontId="44" fillId="61" borderId="32" xfId="177" applyNumberFormat="1" applyFont="1" applyFill="1" applyBorder="1">
      <alignment horizontal="right" vertical="center"/>
    </xf>
    <xf numFmtId="4" fontId="65" fillId="61" borderId="28" xfId="177" applyNumberFormat="1" applyFont="1" applyFill="1" applyBorder="1">
      <alignment horizontal="right" vertical="center"/>
    </xf>
    <xf numFmtId="0" fontId="43" fillId="0" borderId="0" xfId="95" applyFont="1"/>
    <xf numFmtId="49" fontId="71" fillId="61" borderId="18" xfId="164" quotePrefix="1" applyNumberFormat="1" applyFont="1" applyFill="1" applyBorder="1" applyAlignment="1">
      <alignment horizontal="left" vertical="center" indent="5"/>
    </xf>
    <xf numFmtId="0" fontId="71" fillId="61" borderId="40" xfId="164" quotePrefix="1" applyFont="1" applyFill="1" applyBorder="1" applyAlignment="1">
      <alignment horizontal="left" vertical="center" wrapText="1"/>
    </xf>
    <xf numFmtId="3" fontId="53" fillId="0" borderId="20" xfId="112" applyNumberFormat="1" applyFont="1" applyFill="1" applyBorder="1">
      <alignment vertical="center"/>
    </xf>
    <xf numFmtId="3" fontId="64" fillId="0" borderId="40" xfId="112" applyNumberFormat="1" applyFont="1" applyFill="1" applyBorder="1">
      <alignment vertical="center"/>
    </xf>
    <xf numFmtId="3" fontId="69" fillId="61" borderId="32" xfId="177" applyNumberFormat="1" applyFont="1" applyFill="1" applyBorder="1">
      <alignment horizontal="right" vertical="center"/>
    </xf>
    <xf numFmtId="49" fontId="28" fillId="61" borderId="43" xfId="164" quotePrefix="1" applyNumberFormat="1" applyFont="1" applyFill="1" applyBorder="1" applyAlignment="1">
      <alignment horizontal="left" vertical="center" indent="8"/>
    </xf>
    <xf numFmtId="0" fontId="28" fillId="61" borderId="44" xfId="164" quotePrefix="1" applyFont="1" applyFill="1" applyBorder="1" applyAlignment="1">
      <alignment horizontal="left" vertical="center" wrapText="1"/>
    </xf>
    <xf numFmtId="3" fontId="64" fillId="0" borderId="30" xfId="112" applyNumberFormat="1" applyFont="1" applyFill="1" applyBorder="1">
      <alignment vertical="center"/>
    </xf>
    <xf numFmtId="3" fontId="53" fillId="0" borderId="30" xfId="112" applyNumberFormat="1" applyFont="1" applyFill="1" applyBorder="1">
      <alignment vertical="center"/>
    </xf>
    <xf numFmtId="3" fontId="61" fillId="0" borderId="30" xfId="112" applyNumberFormat="1" applyFont="1" applyFill="1" applyBorder="1">
      <alignment vertical="center"/>
    </xf>
    <xf numFmtId="3" fontId="61" fillId="0" borderId="30" xfId="177" applyNumberFormat="1" applyFont="1" applyFill="1" applyBorder="1">
      <alignment horizontal="right" vertical="center"/>
    </xf>
    <xf numFmtId="3" fontId="63" fillId="0" borderId="30" xfId="112" applyNumberFormat="1" applyFont="1" applyFill="1" applyBorder="1">
      <alignment vertical="center"/>
    </xf>
    <xf numFmtId="3" fontId="58" fillId="0" borderId="30" xfId="112" quotePrefix="1" applyNumberFormat="1" applyFont="1" applyFill="1" applyBorder="1" applyAlignment="1">
      <alignment horizontal="right" vertical="center"/>
    </xf>
    <xf numFmtId="3" fontId="61" fillId="0" borderId="30" xfId="112" quotePrefix="1" applyNumberFormat="1" applyFont="1" applyFill="1" applyBorder="1" applyAlignment="1">
      <alignment horizontal="right" vertical="center"/>
    </xf>
    <xf numFmtId="3" fontId="58" fillId="0" borderId="30" xfId="112" applyNumberFormat="1" applyFont="1" applyFill="1" applyBorder="1">
      <alignment vertical="center"/>
    </xf>
    <xf numFmtId="3" fontId="28" fillId="0" borderId="30" xfId="177" applyNumberFormat="1" applyFont="1" applyFill="1" applyBorder="1">
      <alignment horizontal="right" vertical="center"/>
    </xf>
    <xf numFmtId="3" fontId="53" fillId="0" borderId="30" xfId="112" quotePrefix="1" applyNumberFormat="1" applyFont="1" applyFill="1" applyBorder="1" applyAlignment="1">
      <alignment horizontal="right" vertical="center"/>
    </xf>
    <xf numFmtId="0" fontId="57" fillId="61" borderId="16" xfId="155" quotePrefix="1" applyFont="1" applyFill="1" applyBorder="1">
      <alignment horizontal="left" vertical="center" indent="1"/>
    </xf>
    <xf numFmtId="3" fontId="58" fillId="61" borderId="16" xfId="177" applyNumberFormat="1" applyFont="1" applyFill="1" applyBorder="1">
      <alignment horizontal="right" vertical="center"/>
    </xf>
    <xf numFmtId="3" fontId="57" fillId="61" borderId="16" xfId="177" applyNumberFormat="1" applyFont="1" applyFill="1" applyBorder="1">
      <alignment horizontal="right" vertical="center"/>
    </xf>
    <xf numFmtId="3" fontId="66" fillId="61" borderId="25" xfId="111" applyNumberFormat="1" applyFont="1" applyFill="1" applyBorder="1">
      <alignment vertical="center"/>
    </xf>
    <xf numFmtId="3" fontId="66" fillId="61" borderId="45" xfId="111" applyNumberFormat="1" applyFont="1" applyFill="1" applyBorder="1">
      <alignment vertical="center"/>
    </xf>
    <xf numFmtId="3" fontId="67" fillId="61" borderId="32" xfId="111" applyNumberFormat="1" applyFont="1" applyFill="1" applyBorder="1">
      <alignment vertical="center"/>
    </xf>
    <xf numFmtId="3" fontId="67" fillId="61" borderId="28" xfId="111" applyNumberFormat="1" applyFont="1" applyFill="1" applyBorder="1">
      <alignment vertical="center"/>
    </xf>
    <xf numFmtId="3" fontId="66" fillId="61" borderId="27" xfId="111" applyNumberFormat="1" applyFont="1" applyFill="1" applyBorder="1">
      <alignment vertical="center"/>
    </xf>
    <xf numFmtId="3" fontId="66" fillId="61" borderId="32" xfId="111" applyNumberFormat="1" applyFont="1" applyFill="1" applyBorder="1">
      <alignment vertical="center"/>
    </xf>
    <xf numFmtId="3" fontId="62" fillId="61" borderId="13" xfId="89" applyNumberFormat="1" applyFont="1" applyFill="1" applyBorder="1" applyAlignment="1">
      <alignment horizontal="right" vertical="center" wrapText="1"/>
    </xf>
    <xf numFmtId="3" fontId="62" fillId="62" borderId="13" xfId="89" applyNumberFormat="1" applyFont="1" applyFill="1" applyBorder="1" applyAlignment="1">
      <alignment horizontal="right" vertical="center" wrapText="1"/>
    </xf>
    <xf numFmtId="3" fontId="53" fillId="61" borderId="20" xfId="112" applyNumberFormat="1" applyFont="1" applyFill="1" applyBorder="1">
      <alignment vertical="center"/>
    </xf>
    <xf numFmtId="3" fontId="64" fillId="61" borderId="42" xfId="112" applyNumberFormat="1" applyFont="1" applyFill="1" applyBorder="1">
      <alignment vertical="center"/>
    </xf>
    <xf numFmtId="3" fontId="53" fillId="61" borderId="40" xfId="112" applyNumberFormat="1" applyFont="1" applyFill="1" applyBorder="1">
      <alignment vertical="center"/>
    </xf>
    <xf numFmtId="3" fontId="64" fillId="61" borderId="40" xfId="112" applyNumberFormat="1" applyFont="1" applyFill="1" applyBorder="1">
      <alignment vertical="center"/>
    </xf>
    <xf numFmtId="3" fontId="61" fillId="61" borderId="40" xfId="112" applyNumberFormat="1" applyFont="1" applyFill="1" applyBorder="1">
      <alignment vertical="center"/>
    </xf>
    <xf numFmtId="3" fontId="61" fillId="61" borderId="40" xfId="177" applyNumberFormat="1" applyFont="1" applyFill="1" applyBorder="1">
      <alignment horizontal="right" vertical="center"/>
    </xf>
    <xf numFmtId="3" fontId="63" fillId="61" borderId="40" xfId="112" applyNumberFormat="1" applyFont="1" applyFill="1" applyBorder="1">
      <alignment vertical="center"/>
    </xf>
    <xf numFmtId="3" fontId="58" fillId="61" borderId="40" xfId="112" quotePrefix="1" applyNumberFormat="1" applyFont="1" applyFill="1" applyBorder="1" applyAlignment="1">
      <alignment horizontal="right" vertical="center"/>
    </xf>
    <xf numFmtId="3" fontId="61" fillId="61" borderId="40" xfId="112" quotePrefix="1" applyNumberFormat="1" applyFont="1" applyFill="1" applyBorder="1" applyAlignment="1">
      <alignment horizontal="right" vertical="center"/>
    </xf>
    <xf numFmtId="3" fontId="58" fillId="61" borderId="40" xfId="112" applyNumberFormat="1" applyFont="1" applyFill="1" applyBorder="1">
      <alignment vertical="center"/>
    </xf>
    <xf numFmtId="3" fontId="48" fillId="0" borderId="40" xfId="176" applyNumberFormat="1" applyBorder="1">
      <alignment horizontal="right" vertical="center"/>
    </xf>
    <xf numFmtId="3" fontId="63" fillId="61" borderId="40" xfId="177" applyNumberFormat="1" applyFont="1" applyFill="1" applyBorder="1">
      <alignment horizontal="right" vertical="center"/>
    </xf>
    <xf numFmtId="3" fontId="64" fillId="61" borderId="40" xfId="177" applyNumberFormat="1" applyFont="1" applyFill="1" applyBorder="1">
      <alignment horizontal="right" vertical="center"/>
    </xf>
    <xf numFmtId="3" fontId="48" fillId="0" borderId="40" xfId="111" applyNumberFormat="1" applyFont="1" applyFill="1" applyBorder="1">
      <alignment vertical="center"/>
    </xf>
    <xf numFmtId="3" fontId="53" fillId="61" borderId="40" xfId="112" quotePrefix="1" applyNumberFormat="1" applyFont="1" applyFill="1" applyBorder="1" applyAlignment="1">
      <alignment horizontal="right" vertical="center"/>
    </xf>
    <xf numFmtId="3" fontId="61" fillId="61" borderId="44" xfId="177" applyNumberFormat="1" applyFont="1" applyFill="1" applyBorder="1">
      <alignment horizontal="right" vertical="center"/>
    </xf>
    <xf numFmtId="3" fontId="58" fillId="61" borderId="32" xfId="177" applyNumberFormat="1" applyFont="1" applyFill="1" applyBorder="1">
      <alignment horizontal="right" vertical="center"/>
    </xf>
    <xf numFmtId="3" fontId="58" fillId="61" borderId="32" xfId="177" applyNumberFormat="1" applyFont="1" applyFill="1" applyBorder="1" applyAlignment="1">
      <alignment vertical="center"/>
    </xf>
    <xf numFmtId="3" fontId="58" fillId="61" borderId="28" xfId="177" applyNumberFormat="1" applyFont="1" applyFill="1" applyBorder="1">
      <alignment horizontal="right" vertical="center"/>
    </xf>
    <xf numFmtId="3" fontId="27" fillId="61" borderId="33" xfId="93" applyNumberFormat="1" applyFont="1" applyFill="1" applyBorder="1"/>
    <xf numFmtId="3" fontId="61" fillId="0" borderId="40" xfId="177" applyNumberFormat="1" applyFont="1" applyFill="1" applyBorder="1">
      <alignment horizontal="right" vertical="center"/>
    </xf>
    <xf numFmtId="3" fontId="53" fillId="0" borderId="40" xfId="112" applyNumberFormat="1" applyFont="1" applyFill="1" applyBorder="1">
      <alignment vertical="center"/>
    </xf>
    <xf numFmtId="3" fontId="58" fillId="0" borderId="40" xfId="112" applyNumberFormat="1" applyFont="1" applyFill="1" applyBorder="1">
      <alignment vertical="center"/>
    </xf>
    <xf numFmtId="3" fontId="61" fillId="0" borderId="40" xfId="112" applyNumberFormat="1" applyFont="1" applyFill="1" applyBorder="1">
      <alignment vertical="center"/>
    </xf>
    <xf numFmtId="3" fontId="58" fillId="0" borderId="40" xfId="112" quotePrefix="1" applyNumberFormat="1" applyFont="1" applyFill="1" applyBorder="1" applyAlignment="1">
      <alignment horizontal="right" vertical="center"/>
    </xf>
    <xf numFmtId="3" fontId="61" fillId="0" borderId="40" xfId="112" quotePrefix="1" applyNumberFormat="1" applyFont="1" applyFill="1" applyBorder="1" applyAlignment="1">
      <alignment horizontal="right" vertical="center"/>
    </xf>
    <xf numFmtId="3" fontId="53" fillId="0" borderId="48" xfId="112" applyNumberFormat="1" applyFont="1" applyFill="1" applyBorder="1">
      <alignment vertical="center"/>
    </xf>
    <xf numFmtId="3" fontId="64" fillId="0" borderId="50" xfId="112" applyNumberFormat="1" applyFont="1" applyFill="1" applyBorder="1">
      <alignment vertical="center"/>
    </xf>
    <xf numFmtId="3" fontId="53" fillId="0" borderId="50" xfId="112" applyNumberFormat="1" applyFont="1" applyFill="1" applyBorder="1">
      <alignment vertical="center"/>
    </xf>
    <xf numFmtId="3" fontId="61" fillId="0" borderId="50" xfId="112" applyNumberFormat="1" applyFont="1" applyFill="1" applyBorder="1">
      <alignment vertical="center"/>
    </xf>
    <xf numFmtId="3" fontId="61" fillId="0" borderId="50" xfId="177" applyNumberFormat="1" applyFont="1" applyFill="1" applyBorder="1">
      <alignment horizontal="right" vertical="center"/>
    </xf>
    <xf numFmtId="3" fontId="63" fillId="0" borderId="50" xfId="112" applyNumberFormat="1" applyFont="1" applyFill="1" applyBorder="1">
      <alignment vertical="center"/>
    </xf>
    <xf numFmtId="3" fontId="58" fillId="0" borderId="50" xfId="112" quotePrefix="1" applyNumberFormat="1" applyFont="1" applyFill="1" applyBorder="1" applyAlignment="1">
      <alignment horizontal="right" vertical="center"/>
    </xf>
    <xf numFmtId="3" fontId="61" fillId="0" borderId="50" xfId="112" quotePrefix="1" applyNumberFormat="1" applyFont="1" applyFill="1" applyBorder="1" applyAlignment="1">
      <alignment horizontal="right" vertical="center"/>
    </xf>
    <xf numFmtId="3" fontId="58" fillId="0" borderId="50" xfId="112" applyNumberFormat="1" applyFont="1" applyFill="1" applyBorder="1">
      <alignment vertical="center"/>
    </xf>
    <xf numFmtId="3" fontId="28" fillId="0" borderId="50" xfId="177" applyNumberFormat="1" applyFont="1" applyFill="1" applyBorder="1">
      <alignment horizontal="right" vertical="center"/>
    </xf>
    <xf numFmtId="3" fontId="53" fillId="0" borderId="50" xfId="112" quotePrefix="1" applyNumberFormat="1" applyFont="1" applyFill="1" applyBorder="1" applyAlignment="1">
      <alignment horizontal="right" vertical="center"/>
    </xf>
    <xf numFmtId="3" fontId="64" fillId="0" borderId="51" xfId="112" applyNumberFormat="1" applyFont="1" applyFill="1" applyBorder="1">
      <alignment vertical="center"/>
    </xf>
    <xf numFmtId="3" fontId="63" fillId="0" borderId="40" xfId="112" applyNumberFormat="1" applyFont="1" applyFill="1" applyBorder="1">
      <alignment vertical="center"/>
    </xf>
    <xf numFmtId="3" fontId="28" fillId="0" borderId="40" xfId="177" applyNumberFormat="1" applyFont="1" applyFill="1" applyBorder="1">
      <alignment horizontal="right" vertical="center"/>
    </xf>
    <xf numFmtId="3" fontId="53" fillId="0" borderId="40" xfId="112" quotePrefix="1" applyNumberFormat="1" applyFont="1" applyFill="1" applyBorder="1" applyAlignment="1">
      <alignment horizontal="right" vertical="center"/>
    </xf>
    <xf numFmtId="3" fontId="64" fillId="0" borderId="21" xfId="112" applyNumberFormat="1" applyFont="1" applyFill="1" applyBorder="1">
      <alignment vertical="center"/>
    </xf>
    <xf numFmtId="3" fontId="64" fillId="0" borderId="31" xfId="112" applyNumberFormat="1" applyFont="1" applyFill="1" applyBorder="1">
      <alignment vertical="center"/>
    </xf>
    <xf numFmtId="3" fontId="53" fillId="0" borderId="42" xfId="112" applyNumberFormat="1" applyFont="1" applyFill="1" applyBorder="1">
      <alignment vertical="center"/>
    </xf>
    <xf numFmtId="3" fontId="53" fillId="0" borderId="52" xfId="112" applyNumberFormat="1" applyFont="1" applyFill="1" applyBorder="1">
      <alignment vertical="center"/>
    </xf>
    <xf numFmtId="3" fontId="32" fillId="61" borderId="13" xfId="90" applyNumberFormat="1" applyFont="1" applyFill="1" applyBorder="1" applyAlignment="1">
      <alignment horizontal="center" vertical="center"/>
    </xf>
    <xf numFmtId="3" fontId="62" fillId="61" borderId="13" xfId="89" applyNumberFormat="1" applyFont="1" applyFill="1" applyBorder="1" applyAlignment="1">
      <alignment horizontal="right" vertical="center"/>
    </xf>
    <xf numFmtId="3" fontId="34" fillId="61" borderId="13" xfId="89" applyNumberFormat="1" applyFont="1" applyFill="1" applyBorder="1" applyAlignment="1">
      <alignment horizontal="right" vertical="center"/>
    </xf>
    <xf numFmtId="3" fontId="62" fillId="62" borderId="13" xfId="89" applyNumberFormat="1" applyFont="1" applyFill="1" applyBorder="1" applyAlignment="1">
      <alignment horizontal="right" vertical="center"/>
    </xf>
    <xf numFmtId="3" fontId="34" fillId="62" borderId="13" xfId="89" applyNumberFormat="1" applyFont="1" applyFill="1" applyBorder="1" applyAlignment="1">
      <alignment horizontal="right" vertical="center"/>
    </xf>
    <xf numFmtId="3" fontId="32" fillId="62" borderId="13" xfId="103" applyNumberFormat="1" applyFont="1" applyFill="1" applyBorder="1" applyAlignment="1">
      <alignment horizontal="center" vertical="center"/>
    </xf>
    <xf numFmtId="3" fontId="44" fillId="61" borderId="27" xfId="177" applyNumberFormat="1" applyFont="1" applyFill="1" applyBorder="1">
      <alignment horizontal="right" vertical="center"/>
    </xf>
    <xf numFmtId="3" fontId="44" fillId="61" borderId="32" xfId="177" applyNumberFormat="1" applyFont="1" applyFill="1" applyBorder="1">
      <alignment horizontal="right" vertical="center"/>
    </xf>
    <xf numFmtId="3" fontId="65" fillId="61" borderId="28" xfId="177" applyNumberFormat="1" applyFont="1" applyFill="1" applyBorder="1">
      <alignment horizontal="right" vertical="center"/>
    </xf>
    <xf numFmtId="3" fontId="53" fillId="61" borderId="32" xfId="177" applyNumberFormat="1" applyFont="1" applyFill="1" applyBorder="1">
      <alignment horizontal="right" vertical="center"/>
    </xf>
    <xf numFmtId="3" fontId="70" fillId="61" borderId="32" xfId="177" applyNumberFormat="1" applyFont="1" applyFill="1" applyBorder="1">
      <alignment horizontal="right" vertical="center"/>
    </xf>
    <xf numFmtId="3" fontId="57" fillId="61" borderId="32" xfId="177" applyNumberFormat="1" applyFont="1" applyFill="1" applyBorder="1">
      <alignment horizontal="right" vertical="center"/>
    </xf>
    <xf numFmtId="3" fontId="57" fillId="61" borderId="28" xfId="177" applyNumberFormat="1" applyFont="1" applyFill="1" applyBorder="1">
      <alignment horizontal="right" vertical="center"/>
    </xf>
    <xf numFmtId="3" fontId="57" fillId="61" borderId="32" xfId="177" applyNumberFormat="1" applyFont="1" applyFill="1" applyBorder="1" applyAlignment="1">
      <alignment vertical="center"/>
    </xf>
    <xf numFmtId="3" fontId="34" fillId="62" borderId="13" xfId="90" applyNumberFormat="1" applyFont="1" applyFill="1" applyBorder="1" applyAlignment="1">
      <alignment horizontal="center" vertical="center" wrapText="1"/>
    </xf>
    <xf numFmtId="49" fontId="28" fillId="61" borderId="19" xfId="164" quotePrefix="1" applyNumberFormat="1" applyFont="1" applyFill="1" applyBorder="1" applyAlignment="1">
      <alignment horizontal="left" vertical="center" indent="8"/>
    </xf>
    <xf numFmtId="0" fontId="28" fillId="61" borderId="21" xfId="164" quotePrefix="1" applyFont="1" applyFill="1" applyBorder="1" applyAlignment="1">
      <alignment horizontal="left" vertical="center" wrapText="1"/>
    </xf>
    <xf numFmtId="3" fontId="61" fillId="61" borderId="21" xfId="177" applyNumberFormat="1" applyFont="1" applyFill="1" applyBorder="1">
      <alignment horizontal="right" vertical="center"/>
    </xf>
    <xf numFmtId="3" fontId="64" fillId="0" borderId="24" xfId="112" applyNumberFormat="1" applyFont="1" applyFill="1" applyBorder="1">
      <alignment vertical="center"/>
    </xf>
    <xf numFmtId="3" fontId="57" fillId="0" borderId="32" xfId="177" applyNumberFormat="1" applyFont="1" applyFill="1" applyBorder="1">
      <alignment horizontal="right" vertical="center"/>
    </xf>
    <xf numFmtId="3" fontId="62" fillId="0" borderId="13" xfId="89" applyNumberFormat="1" applyFont="1" applyFill="1" applyBorder="1" applyAlignment="1">
      <alignment horizontal="right" vertical="center" wrapText="1"/>
    </xf>
    <xf numFmtId="3" fontId="34" fillId="0" borderId="13" xfId="89" applyNumberFormat="1" applyFont="1" applyFill="1" applyBorder="1" applyAlignment="1">
      <alignment horizontal="right" vertical="center"/>
    </xf>
    <xf numFmtId="3" fontId="62" fillId="0" borderId="13" xfId="89" applyNumberFormat="1" applyFont="1" applyFill="1" applyBorder="1" applyAlignment="1">
      <alignment horizontal="right" vertical="center"/>
    </xf>
    <xf numFmtId="3" fontId="53" fillId="0" borderId="53" xfId="112" applyNumberFormat="1" applyFont="1" applyFill="1" applyBorder="1">
      <alignment vertical="center"/>
    </xf>
    <xf numFmtId="0" fontId="68" fillId="63" borderId="12" xfId="0" applyFont="1" applyFill="1" applyBorder="1" applyAlignment="1">
      <alignment horizontal="center" vertical="center"/>
    </xf>
    <xf numFmtId="0" fontId="59" fillId="61" borderId="0" xfId="0" applyFont="1" applyFill="1" applyAlignment="1">
      <alignment horizontal="center" vertical="center" wrapText="1"/>
    </xf>
    <xf numFmtId="3" fontId="39" fillId="61" borderId="0" xfId="93" applyNumberFormat="1" applyFont="1" applyFill="1"/>
    <xf numFmtId="4" fontId="31" fillId="61" borderId="0" xfId="90" applyNumberFormat="1" applyFont="1" applyFill="1" applyAlignment="1">
      <alignment horizontal="center" vertical="center"/>
    </xf>
    <xf numFmtId="0" fontId="29" fillId="61" borderId="0" xfId="90" applyFont="1" applyFill="1" applyAlignment="1">
      <alignment horizontal="center" vertical="center"/>
    </xf>
    <xf numFmtId="165" fontId="31" fillId="61" borderId="0" xfId="90" applyNumberFormat="1" applyFont="1" applyFill="1" applyAlignment="1">
      <alignment horizontal="center" vertical="center" wrapText="1"/>
    </xf>
    <xf numFmtId="0" fontId="31" fillId="61" borderId="0" xfId="90" applyFont="1" applyFill="1" applyAlignment="1">
      <alignment horizontal="center" vertical="center" wrapText="1"/>
    </xf>
    <xf numFmtId="0" fontId="38" fillId="61" borderId="0" xfId="104" applyFont="1" applyFill="1" applyAlignment="1">
      <alignment horizontal="center" vertical="center"/>
    </xf>
    <xf numFmtId="3" fontId="41" fillId="62" borderId="46" xfId="93" applyNumberFormat="1" applyFont="1" applyFill="1" applyBorder="1" applyAlignment="1">
      <alignment horizontal="center" vertical="center" wrapText="1" justifyLastLine="1"/>
    </xf>
    <xf numFmtId="3" fontId="41" fillId="62" borderId="16" xfId="93" applyNumberFormat="1" applyFont="1" applyFill="1" applyBorder="1" applyAlignment="1">
      <alignment horizontal="center" vertical="center" wrapText="1" justifyLastLine="1"/>
    </xf>
    <xf numFmtId="3" fontId="27" fillId="62" borderId="46" xfId="93" applyNumberFormat="1" applyFont="1" applyFill="1" applyBorder="1" applyAlignment="1">
      <alignment horizontal="center" vertical="center" wrapText="1" justifyLastLine="1"/>
    </xf>
    <xf numFmtId="3" fontId="27" fillId="62" borderId="16" xfId="93" applyNumberFormat="1" applyFont="1" applyFill="1" applyBorder="1" applyAlignment="1">
      <alignment horizontal="center" vertical="center" wrapText="1" justifyLastLine="1"/>
    </xf>
    <xf numFmtId="3" fontId="27" fillId="62" borderId="12" xfId="93" applyNumberFormat="1" applyFont="1" applyFill="1" applyBorder="1" applyAlignment="1">
      <alignment horizontal="center" vertical="center" wrapText="1" justifyLastLine="1"/>
    </xf>
    <xf numFmtId="0" fontId="31" fillId="61" borderId="0" xfId="105" applyFont="1" applyFill="1" applyAlignment="1">
      <alignment horizontal="center" vertical="center"/>
    </xf>
    <xf numFmtId="0" fontId="51" fillId="62" borderId="46" xfId="106" applyFont="1" applyFill="1" applyBorder="1" applyAlignment="1">
      <alignment horizontal="center" vertical="center"/>
    </xf>
    <xf numFmtId="0" fontId="51" fillId="62" borderId="16" xfId="106" applyFont="1" applyFill="1" applyBorder="1" applyAlignment="1">
      <alignment horizontal="center" vertical="center"/>
    </xf>
    <xf numFmtId="0" fontId="32" fillId="62" borderId="13" xfId="106" applyFont="1" applyFill="1" applyBorder="1" applyAlignment="1">
      <alignment horizontal="center" vertical="center"/>
    </xf>
    <xf numFmtId="0" fontId="34" fillId="61" borderId="0" xfId="99" applyFont="1" applyFill="1" applyAlignment="1">
      <alignment horizontal="center"/>
    </xf>
    <xf numFmtId="0" fontId="32" fillId="62" borderId="46" xfId="106" applyFont="1" applyFill="1" applyBorder="1" applyAlignment="1">
      <alignment horizontal="center" vertical="center"/>
    </xf>
    <xf numFmtId="0" fontId="32" fillId="62" borderId="12" xfId="106" applyFont="1" applyFill="1" applyBorder="1" applyAlignment="1">
      <alignment horizontal="center" vertical="center"/>
    </xf>
    <xf numFmtId="49" fontId="31" fillId="61" borderId="0" xfId="99" applyNumberFormat="1" applyFont="1" applyFill="1" applyAlignment="1">
      <alignment horizontal="center"/>
    </xf>
    <xf numFmtId="0" fontId="68" fillId="63" borderId="46" xfId="0" applyFont="1" applyFill="1" applyBorder="1" applyAlignment="1">
      <alignment horizontal="center" vertical="center"/>
    </xf>
    <xf numFmtId="0" fontId="68" fillId="63" borderId="16" xfId="0" applyFont="1" applyFill="1" applyBorder="1" applyAlignment="1">
      <alignment horizontal="center" vertical="center"/>
    </xf>
    <xf numFmtId="0" fontId="68" fillId="63" borderId="12" xfId="0" applyFont="1" applyFill="1" applyBorder="1" applyAlignment="1">
      <alignment horizontal="center" vertical="center"/>
    </xf>
    <xf numFmtId="0" fontId="59" fillId="61" borderId="0" xfId="0" applyFont="1" applyFill="1" applyAlignment="1">
      <alignment horizontal="center" vertical="center" wrapText="1"/>
    </xf>
    <xf numFmtId="0" fontId="51" fillId="62" borderId="46" xfId="0" applyFont="1" applyFill="1" applyBorder="1" applyAlignment="1">
      <alignment horizontal="center" vertical="center" wrapText="1"/>
    </xf>
    <xf numFmtId="0" fontId="51" fillId="62" borderId="16" xfId="0" applyFont="1" applyFill="1" applyBorder="1" applyAlignment="1">
      <alignment horizontal="center" vertical="center" wrapText="1"/>
    </xf>
    <xf numFmtId="0" fontId="51" fillId="62" borderId="12" xfId="0" applyFont="1" applyFill="1" applyBorder="1" applyAlignment="1">
      <alignment horizontal="center" vertical="center" wrapText="1"/>
    </xf>
    <xf numFmtId="0" fontId="71" fillId="61" borderId="35" xfId="0" applyFont="1" applyFill="1" applyBorder="1" applyAlignment="1">
      <alignment horizontal="left" vertical="center" indent="2"/>
    </xf>
    <xf numFmtId="0" fontId="71" fillId="61" borderId="47" xfId="0" applyFont="1" applyFill="1" applyBorder="1" applyAlignment="1">
      <alignment horizontal="left" vertical="center" indent="2"/>
    </xf>
    <xf numFmtId="0" fontId="51" fillId="62" borderId="37" xfId="0" applyFont="1" applyFill="1" applyBorder="1" applyAlignment="1">
      <alignment horizontal="center" vertical="center" wrapText="1"/>
    </xf>
    <xf numFmtId="0" fontId="51" fillId="62" borderId="41" xfId="0" applyFont="1" applyFill="1" applyBorder="1" applyAlignment="1">
      <alignment horizontal="center" vertical="center" wrapText="1"/>
    </xf>
    <xf numFmtId="0" fontId="34" fillId="61" borderId="17" xfId="0" applyFont="1" applyFill="1" applyBorder="1" applyAlignment="1">
      <alignment horizontal="left" vertical="center" wrapText="1"/>
    </xf>
    <xf numFmtId="0" fontId="34" fillId="61" borderId="20" xfId="0" applyFont="1" applyFill="1" applyBorder="1" applyAlignment="1">
      <alignment horizontal="left" vertical="center" wrapText="1"/>
    </xf>
    <xf numFmtId="0" fontId="34" fillId="61" borderId="48" xfId="0" applyFont="1" applyFill="1" applyBorder="1" applyAlignment="1">
      <alignment horizontal="left" vertical="center" wrapText="1"/>
    </xf>
    <xf numFmtId="0" fontId="69" fillId="61" borderId="34" xfId="0" applyFont="1" applyFill="1" applyBorder="1" applyAlignment="1">
      <alignment horizontal="left" vertical="center"/>
    </xf>
    <xf numFmtId="0" fontId="69" fillId="61" borderId="49" xfId="0" applyFont="1" applyFill="1" applyBorder="1" applyAlignment="1">
      <alignment horizontal="left" vertical="center"/>
    </xf>
    <xf numFmtId="0" fontId="69" fillId="61" borderId="45" xfId="0" applyFont="1" applyFill="1" applyBorder="1" applyAlignment="1">
      <alignment horizontal="left" vertical="center"/>
    </xf>
    <xf numFmtId="0" fontId="51" fillId="62" borderId="13" xfId="106" applyFont="1" applyFill="1" applyBorder="1" applyAlignment="1">
      <alignment horizontal="center" vertical="center"/>
    </xf>
    <xf numFmtId="0" fontId="31" fillId="61" borderId="0" xfId="101" applyFont="1" applyFill="1" applyAlignment="1">
      <alignment horizontal="center"/>
    </xf>
  </cellXfs>
  <cellStyles count="208">
    <cellStyle name="Accent1 - 20%" xfId="1" xr:uid="{00000000-0005-0000-0000-000000000000}"/>
    <cellStyle name="Accent1 - 40%" xfId="2" xr:uid="{00000000-0005-0000-0000-000001000000}"/>
    <cellStyle name="Accent1 - 60%" xfId="3" xr:uid="{00000000-0005-0000-0000-000002000000}"/>
    <cellStyle name="Accent1 2" xfId="4" xr:uid="{00000000-0005-0000-0000-000003000000}"/>
    <cellStyle name="Accent1 3" xfId="5" xr:uid="{00000000-0005-0000-0000-000004000000}"/>
    <cellStyle name="Accent1 4" xfId="6" xr:uid="{00000000-0005-0000-0000-000005000000}"/>
    <cellStyle name="Accent1 5" xfId="7" xr:uid="{00000000-0005-0000-0000-000006000000}"/>
    <cellStyle name="Accent1 6" xfId="8" xr:uid="{00000000-0005-0000-0000-000007000000}"/>
    <cellStyle name="Accent1 7" xfId="9" xr:uid="{00000000-0005-0000-0000-000008000000}"/>
    <cellStyle name="Accent2 - 20%" xfId="10" xr:uid="{00000000-0005-0000-0000-000009000000}"/>
    <cellStyle name="Accent2 - 40%" xfId="11" xr:uid="{00000000-0005-0000-0000-00000A000000}"/>
    <cellStyle name="Accent2 - 60%" xfId="12" xr:uid="{00000000-0005-0000-0000-00000B000000}"/>
    <cellStyle name="Accent2 2" xfId="13" xr:uid="{00000000-0005-0000-0000-00000C000000}"/>
    <cellStyle name="Accent2 3" xfId="14" xr:uid="{00000000-0005-0000-0000-00000D000000}"/>
    <cellStyle name="Accent2 4" xfId="15" xr:uid="{00000000-0005-0000-0000-00000E000000}"/>
    <cellStyle name="Accent2 5" xfId="16" xr:uid="{00000000-0005-0000-0000-00000F000000}"/>
    <cellStyle name="Accent2 6" xfId="17" xr:uid="{00000000-0005-0000-0000-000010000000}"/>
    <cellStyle name="Accent2 7" xfId="18" xr:uid="{00000000-0005-0000-0000-000011000000}"/>
    <cellStyle name="Accent3 - 20%" xfId="19" xr:uid="{00000000-0005-0000-0000-000012000000}"/>
    <cellStyle name="Accent3 - 40%" xfId="20" xr:uid="{00000000-0005-0000-0000-000013000000}"/>
    <cellStyle name="Accent3 - 60%" xfId="21" xr:uid="{00000000-0005-0000-0000-000014000000}"/>
    <cellStyle name="Accent3 2" xfId="22" xr:uid="{00000000-0005-0000-0000-000015000000}"/>
    <cellStyle name="Accent3 3" xfId="23" xr:uid="{00000000-0005-0000-0000-000016000000}"/>
    <cellStyle name="Accent3 4" xfId="24" xr:uid="{00000000-0005-0000-0000-000017000000}"/>
    <cellStyle name="Accent3 5" xfId="25" xr:uid="{00000000-0005-0000-0000-000018000000}"/>
    <cellStyle name="Accent3 6" xfId="26" xr:uid="{00000000-0005-0000-0000-000019000000}"/>
    <cellStyle name="Accent3 7" xfId="27" xr:uid="{00000000-0005-0000-0000-00001A000000}"/>
    <cellStyle name="Accent4 - 20%" xfId="28" xr:uid="{00000000-0005-0000-0000-00001B000000}"/>
    <cellStyle name="Accent4 - 40%" xfId="29" xr:uid="{00000000-0005-0000-0000-00001C000000}"/>
    <cellStyle name="Accent4 - 60%" xfId="30" xr:uid="{00000000-0005-0000-0000-00001D000000}"/>
    <cellStyle name="Accent4 2" xfId="31" xr:uid="{00000000-0005-0000-0000-00001E000000}"/>
    <cellStyle name="Accent4 3" xfId="32" xr:uid="{00000000-0005-0000-0000-00001F000000}"/>
    <cellStyle name="Accent4 4" xfId="33" xr:uid="{00000000-0005-0000-0000-000020000000}"/>
    <cellStyle name="Accent4 5" xfId="34" xr:uid="{00000000-0005-0000-0000-000021000000}"/>
    <cellStyle name="Accent4 6" xfId="35" xr:uid="{00000000-0005-0000-0000-000022000000}"/>
    <cellStyle name="Accent4 7" xfId="36" xr:uid="{00000000-0005-0000-0000-000023000000}"/>
    <cellStyle name="Accent5 - 20%" xfId="37" xr:uid="{00000000-0005-0000-0000-000024000000}"/>
    <cellStyle name="Accent5 - 40%" xfId="38" xr:uid="{00000000-0005-0000-0000-000025000000}"/>
    <cellStyle name="Accent5 - 60%" xfId="39" xr:uid="{00000000-0005-0000-0000-000026000000}"/>
    <cellStyle name="Accent5 2" xfId="40" xr:uid="{00000000-0005-0000-0000-000027000000}"/>
    <cellStyle name="Accent5 3" xfId="41" xr:uid="{00000000-0005-0000-0000-000028000000}"/>
    <cellStyle name="Accent5 4" xfId="42" xr:uid="{00000000-0005-0000-0000-000029000000}"/>
    <cellStyle name="Accent5 5" xfId="43" xr:uid="{00000000-0005-0000-0000-00002A000000}"/>
    <cellStyle name="Accent5 6" xfId="44" xr:uid="{00000000-0005-0000-0000-00002B000000}"/>
    <cellStyle name="Accent5 7" xfId="45" xr:uid="{00000000-0005-0000-0000-00002C000000}"/>
    <cellStyle name="Accent6 - 20%" xfId="46" xr:uid="{00000000-0005-0000-0000-00002D000000}"/>
    <cellStyle name="Accent6 - 40%" xfId="47" xr:uid="{00000000-0005-0000-0000-00002E000000}"/>
    <cellStyle name="Accent6 - 60%" xfId="48" xr:uid="{00000000-0005-0000-0000-00002F000000}"/>
    <cellStyle name="Accent6 2" xfId="49" xr:uid="{00000000-0005-0000-0000-000030000000}"/>
    <cellStyle name="Accent6 3" xfId="50" xr:uid="{00000000-0005-0000-0000-000031000000}"/>
    <cellStyle name="Accent6 4" xfId="51" xr:uid="{00000000-0005-0000-0000-000032000000}"/>
    <cellStyle name="Accent6 5" xfId="52" xr:uid="{00000000-0005-0000-0000-000033000000}"/>
    <cellStyle name="Accent6 6" xfId="53" xr:uid="{00000000-0005-0000-0000-000034000000}"/>
    <cellStyle name="Accent6 7" xfId="54" xr:uid="{00000000-0005-0000-0000-000035000000}"/>
    <cellStyle name="Bad 2" xfId="55" xr:uid="{00000000-0005-0000-0000-000036000000}"/>
    <cellStyle name="Bilješka 2" xfId="56" xr:uid="{00000000-0005-0000-0000-000037000000}"/>
    <cellStyle name="Calculation 2" xfId="57" xr:uid="{00000000-0005-0000-0000-000038000000}"/>
    <cellStyle name="Check Cell 2" xfId="58" xr:uid="{00000000-0005-0000-0000-000039000000}"/>
    <cellStyle name="Comma 2" xfId="59" xr:uid="{00000000-0005-0000-0000-00003B000000}"/>
    <cellStyle name="Dobro 2" xfId="60" xr:uid="{00000000-0005-0000-0000-00003C000000}"/>
    <cellStyle name="Emphasis 1" xfId="61" xr:uid="{00000000-0005-0000-0000-00003D000000}"/>
    <cellStyle name="Emphasis 2" xfId="62" xr:uid="{00000000-0005-0000-0000-00003E000000}"/>
    <cellStyle name="Emphasis 3" xfId="63" xr:uid="{00000000-0005-0000-0000-00003F000000}"/>
    <cellStyle name="Excel Built-in Comma" xfId="64" xr:uid="{00000000-0005-0000-0000-000040000000}"/>
    <cellStyle name="Good 2" xfId="65" xr:uid="{00000000-0005-0000-0000-000041000000}"/>
    <cellStyle name="Heading 1 2" xfId="66" xr:uid="{00000000-0005-0000-0000-000042000000}"/>
    <cellStyle name="Heading 2 2" xfId="67" xr:uid="{00000000-0005-0000-0000-000043000000}"/>
    <cellStyle name="Heading 3 2" xfId="68" xr:uid="{00000000-0005-0000-0000-000044000000}"/>
    <cellStyle name="Heading 4 2" xfId="69" xr:uid="{00000000-0005-0000-0000-000045000000}"/>
    <cellStyle name="Input 2" xfId="70" xr:uid="{00000000-0005-0000-0000-000046000000}"/>
    <cellStyle name="Isticanje1 2" xfId="71" xr:uid="{00000000-0005-0000-0000-000047000000}"/>
    <cellStyle name="Isticanje2 2" xfId="72" xr:uid="{00000000-0005-0000-0000-000048000000}"/>
    <cellStyle name="Isticanje3 2" xfId="73" xr:uid="{00000000-0005-0000-0000-000049000000}"/>
    <cellStyle name="Isticanje4 2" xfId="74" xr:uid="{00000000-0005-0000-0000-00004A000000}"/>
    <cellStyle name="Isticanje5 2" xfId="75" xr:uid="{00000000-0005-0000-0000-00004B000000}"/>
    <cellStyle name="Isticanje6 2" xfId="76" xr:uid="{00000000-0005-0000-0000-00004C000000}"/>
    <cellStyle name="Izlaz 2" xfId="77" xr:uid="{00000000-0005-0000-0000-00004D000000}"/>
    <cellStyle name="Izračun 2" xfId="78" xr:uid="{00000000-0005-0000-0000-00004E000000}"/>
    <cellStyle name="Linked Cell 2" xfId="79" xr:uid="{00000000-0005-0000-0000-00004F000000}"/>
    <cellStyle name="Loše 2" xfId="80" xr:uid="{00000000-0005-0000-0000-000050000000}"/>
    <cellStyle name="Naslov 1 2" xfId="81" xr:uid="{00000000-0005-0000-0000-000051000000}"/>
    <cellStyle name="Naslov 2 2" xfId="82" xr:uid="{00000000-0005-0000-0000-000052000000}"/>
    <cellStyle name="Naslov 3 2" xfId="83" xr:uid="{00000000-0005-0000-0000-000053000000}"/>
    <cellStyle name="Naslov 4 2" xfId="84" xr:uid="{00000000-0005-0000-0000-000054000000}"/>
    <cellStyle name="Neutral 2" xfId="85" xr:uid="{00000000-0005-0000-0000-000055000000}"/>
    <cellStyle name="Neutralno 2" xfId="86" xr:uid="{00000000-0005-0000-0000-000056000000}"/>
    <cellStyle name="Normal" xfId="0" builtinId="0"/>
    <cellStyle name="Normal 2" xfId="87" xr:uid="{00000000-0005-0000-0000-000058000000}"/>
    <cellStyle name="Normal 3" xfId="88" xr:uid="{00000000-0005-0000-0000-000059000000}"/>
    <cellStyle name="Normal 4" xfId="89" xr:uid="{00000000-0005-0000-0000-00005A000000}"/>
    <cellStyle name="Normal 5" xfId="90" xr:uid="{00000000-0005-0000-0000-00005B000000}"/>
    <cellStyle name="Normal 5 2" xfId="91" xr:uid="{00000000-0005-0000-0000-00005C000000}"/>
    <cellStyle name="Normal 5 2 2" xfId="196" xr:uid="{072B7CDE-B20C-47A1-A346-15380DD37B10}"/>
    <cellStyle name="Normal 5 3" xfId="92" xr:uid="{00000000-0005-0000-0000-00005D000000}"/>
    <cellStyle name="Normal 6" xfId="93" xr:uid="{00000000-0005-0000-0000-00005E000000}"/>
    <cellStyle name="Normal 6 2" xfId="94" xr:uid="{00000000-0005-0000-0000-00005F000000}"/>
    <cellStyle name="Normal 6 3" xfId="197" xr:uid="{CE9BF367-C644-4290-A8EF-FDE23D25C7B8}"/>
    <cellStyle name="Normalno 2" xfId="95" xr:uid="{00000000-0005-0000-0000-000060000000}"/>
    <cellStyle name="Normalno 2 2" xfId="96" xr:uid="{00000000-0005-0000-0000-000061000000}"/>
    <cellStyle name="Normalno 2 2 2" xfId="199" xr:uid="{23F8808D-3979-467A-A58A-3BDC70718CFF}"/>
    <cellStyle name="Normalno 2 3" xfId="97" xr:uid="{00000000-0005-0000-0000-000062000000}"/>
    <cellStyle name="Normalno 2 3 2" xfId="200" xr:uid="{2E5C7603-4A5B-45AC-B9D5-08C3427A3C9E}"/>
    <cellStyle name="Normalno 2 4" xfId="198" xr:uid="{FF9D41F6-BB96-4ECA-B8B4-B8CD4A3448B7}"/>
    <cellStyle name="Normalno 3" xfId="98" xr:uid="{00000000-0005-0000-0000-000063000000}"/>
    <cellStyle name="Normalno 3 2" xfId="201" xr:uid="{4A0569EB-FEAC-4439-88A6-E2FE79DBE76F}"/>
    <cellStyle name="Normalno 5" xfId="99" xr:uid="{00000000-0005-0000-0000-000064000000}"/>
    <cellStyle name="Normalno 5 2" xfId="100" xr:uid="{00000000-0005-0000-0000-000065000000}"/>
    <cellStyle name="Normalno 5 2 2" xfId="203" xr:uid="{831DABC0-267C-4439-9C81-858A63F3FF45}"/>
    <cellStyle name="Normalno 5 3" xfId="204" xr:uid="{8C13B070-15DB-47ED-AFBA-9CFBDED7F93D}"/>
    <cellStyle name="Normalno 5 4" xfId="202" xr:uid="{A9144C9C-CED8-4AA6-85D4-76F2F7893F83}"/>
    <cellStyle name="Normalno 8" xfId="101" xr:uid="{00000000-0005-0000-0000-000066000000}"/>
    <cellStyle name="Note 2" xfId="102" xr:uid="{00000000-0005-0000-0000-000067000000}"/>
    <cellStyle name="Obično_Bilanca prihoda" xfId="103" xr:uid="{00000000-0005-0000-0000-000068000000}"/>
    <cellStyle name="Obično_PRIHODI 04. -07." xfId="104" xr:uid="{00000000-0005-0000-0000-000069000000}"/>
    <cellStyle name="Obično_PRIHODI 04. -07. 2" xfId="105" xr:uid="{00000000-0005-0000-0000-00006A000000}"/>
    <cellStyle name="Obično_PRIHODI 04. -07. 3" xfId="106" xr:uid="{00000000-0005-0000-0000-00006B000000}"/>
    <cellStyle name="Output 2" xfId="107" xr:uid="{00000000-0005-0000-0000-00006C000000}"/>
    <cellStyle name="Povezana ćelija 2" xfId="108" xr:uid="{00000000-0005-0000-0000-00006D000000}"/>
    <cellStyle name="Provjera ćelije 2" xfId="109" xr:uid="{00000000-0005-0000-0000-00006E000000}"/>
    <cellStyle name="SAPBEXaggData" xfId="110" xr:uid="{00000000-0005-0000-0000-00006F000000}"/>
    <cellStyle name="SAPBEXaggData 2" xfId="111" xr:uid="{00000000-0005-0000-0000-000070000000}"/>
    <cellStyle name="SAPBEXaggData 3" xfId="112" xr:uid="{00000000-0005-0000-0000-000071000000}"/>
    <cellStyle name="SAPBEXaggDataEmph" xfId="113" xr:uid="{00000000-0005-0000-0000-000072000000}"/>
    <cellStyle name="SAPBEXaggItem" xfId="114" xr:uid="{00000000-0005-0000-0000-000073000000}"/>
    <cellStyle name="SAPBEXaggItem 2" xfId="115" xr:uid="{00000000-0005-0000-0000-000074000000}"/>
    <cellStyle name="SAPBEXaggItem 3" xfId="116" xr:uid="{00000000-0005-0000-0000-000075000000}"/>
    <cellStyle name="SAPBEXaggItem 3 2" xfId="117" xr:uid="{00000000-0005-0000-0000-000076000000}"/>
    <cellStyle name="SAPBEXaggItem 3 3" xfId="118" xr:uid="{00000000-0005-0000-0000-000077000000}"/>
    <cellStyle name="SAPBEXaggItemX" xfId="119" xr:uid="{00000000-0005-0000-0000-000078000000}"/>
    <cellStyle name="SAPBEXchaText" xfId="120" xr:uid="{00000000-0005-0000-0000-000079000000}"/>
    <cellStyle name="SAPBEXchaText 2" xfId="121" xr:uid="{00000000-0005-0000-0000-00007A000000}"/>
    <cellStyle name="SAPBEXchaText 3" xfId="122" xr:uid="{00000000-0005-0000-0000-00007B000000}"/>
    <cellStyle name="SAPBEXchaText 4" xfId="123" xr:uid="{00000000-0005-0000-0000-00007C000000}"/>
    <cellStyle name="SAPBEXexcBad7" xfId="124" xr:uid="{00000000-0005-0000-0000-00007D000000}"/>
    <cellStyle name="SAPBEXexcBad8" xfId="125" xr:uid="{00000000-0005-0000-0000-00007E000000}"/>
    <cellStyle name="SAPBEXexcBad9" xfId="126" xr:uid="{00000000-0005-0000-0000-00007F000000}"/>
    <cellStyle name="SAPBEXexcCritical4" xfId="127" xr:uid="{00000000-0005-0000-0000-000080000000}"/>
    <cellStyle name="SAPBEXexcCritical5" xfId="128" xr:uid="{00000000-0005-0000-0000-000081000000}"/>
    <cellStyle name="SAPBEXexcCritical6" xfId="129" xr:uid="{00000000-0005-0000-0000-000082000000}"/>
    <cellStyle name="SAPBEXexcGood1" xfId="130" xr:uid="{00000000-0005-0000-0000-000083000000}"/>
    <cellStyle name="SAPBEXexcGood2" xfId="131" xr:uid="{00000000-0005-0000-0000-000084000000}"/>
    <cellStyle name="SAPBEXexcGood3" xfId="132" xr:uid="{00000000-0005-0000-0000-000085000000}"/>
    <cellStyle name="SAPBEXfilterDrill" xfId="133" xr:uid="{00000000-0005-0000-0000-000086000000}"/>
    <cellStyle name="SAPBEXfilterDrill 2" xfId="134" xr:uid="{00000000-0005-0000-0000-000087000000}"/>
    <cellStyle name="SAPBEXfilterItem" xfId="135" xr:uid="{00000000-0005-0000-0000-000088000000}"/>
    <cellStyle name="SAPBEXfilterItem 2" xfId="136" xr:uid="{00000000-0005-0000-0000-000089000000}"/>
    <cellStyle name="SAPBEXfilterText" xfId="137" xr:uid="{00000000-0005-0000-0000-00008A000000}"/>
    <cellStyle name="SAPBEXfilterText 2" xfId="138" xr:uid="{00000000-0005-0000-0000-00008B000000}"/>
    <cellStyle name="SAPBEXformats" xfId="139" xr:uid="{00000000-0005-0000-0000-00008C000000}"/>
    <cellStyle name="SAPBEXformats 2" xfId="140" xr:uid="{00000000-0005-0000-0000-00008D000000}"/>
    <cellStyle name="SAPBEXformats 3" xfId="141" xr:uid="{00000000-0005-0000-0000-00008E000000}"/>
    <cellStyle name="SAPBEXheaderItem" xfId="142" xr:uid="{00000000-0005-0000-0000-00008F000000}"/>
    <cellStyle name="SAPBEXheaderItem 2" xfId="143" xr:uid="{00000000-0005-0000-0000-000090000000}"/>
    <cellStyle name="SAPBEXheaderText" xfId="144" xr:uid="{00000000-0005-0000-0000-000091000000}"/>
    <cellStyle name="SAPBEXheaderText 2" xfId="145" xr:uid="{00000000-0005-0000-0000-000092000000}"/>
    <cellStyle name="SAPBEXHLevel0" xfId="146" xr:uid="{00000000-0005-0000-0000-000093000000}"/>
    <cellStyle name="SAPBEXHLevel0 2" xfId="147" xr:uid="{00000000-0005-0000-0000-000094000000}"/>
    <cellStyle name="SAPBEXHLevel0 3" xfId="148" xr:uid="{00000000-0005-0000-0000-000095000000}"/>
    <cellStyle name="SAPBEXHLevel0 4" xfId="149" xr:uid="{00000000-0005-0000-0000-000096000000}"/>
    <cellStyle name="SAPBEXHLevel0X" xfId="150" xr:uid="{00000000-0005-0000-0000-000097000000}"/>
    <cellStyle name="SAPBEXHLevel0X 2" xfId="151" xr:uid="{00000000-0005-0000-0000-000098000000}"/>
    <cellStyle name="SAPBEXHLevel1" xfId="152" xr:uid="{00000000-0005-0000-0000-000099000000}"/>
    <cellStyle name="SAPBEXHLevel1 2" xfId="153" xr:uid="{00000000-0005-0000-0000-00009A000000}"/>
    <cellStyle name="SAPBEXHLevel1 3" xfId="154" xr:uid="{00000000-0005-0000-0000-00009B000000}"/>
    <cellStyle name="SAPBEXHLevel1 4" xfId="155" xr:uid="{00000000-0005-0000-0000-00009C000000}"/>
    <cellStyle name="SAPBEXHLevel1X" xfId="156" xr:uid="{00000000-0005-0000-0000-00009D000000}"/>
    <cellStyle name="SAPBEXHLevel2" xfId="157" xr:uid="{00000000-0005-0000-0000-00009E000000}"/>
    <cellStyle name="SAPBEXHLevel2 2" xfId="158" xr:uid="{00000000-0005-0000-0000-00009F000000}"/>
    <cellStyle name="SAPBEXHLevel2 3" xfId="159" xr:uid="{00000000-0005-0000-0000-0000A0000000}"/>
    <cellStyle name="SAPBEXHLevel2 4" xfId="160" xr:uid="{00000000-0005-0000-0000-0000A1000000}"/>
    <cellStyle name="SAPBEXHLevel2X" xfId="161" xr:uid="{00000000-0005-0000-0000-0000A2000000}"/>
    <cellStyle name="SAPBEXHLevel3" xfId="162" xr:uid="{00000000-0005-0000-0000-0000A3000000}"/>
    <cellStyle name="SAPBEXHLevel3 2" xfId="163" xr:uid="{00000000-0005-0000-0000-0000A4000000}"/>
    <cellStyle name="SAPBEXHLevel3 3" xfId="164" xr:uid="{00000000-0005-0000-0000-0000A5000000}"/>
    <cellStyle name="SAPBEXHLevel3 3 2" xfId="165" xr:uid="{00000000-0005-0000-0000-0000A6000000}"/>
    <cellStyle name="SAPBEXHLevel3 3 2 2" xfId="206" xr:uid="{FDB88E02-2E7B-4AA3-A9A4-E8566958E95A}"/>
    <cellStyle name="SAPBEXHLevel3 3 3" xfId="166" xr:uid="{00000000-0005-0000-0000-0000A7000000}"/>
    <cellStyle name="SAPBEXHLevel3 3 3 2" xfId="207" xr:uid="{212C4C88-D3DF-4798-9E08-15D34CED386D}"/>
    <cellStyle name="SAPBEXHLevel3 3 4" xfId="205" xr:uid="{816BF749-C326-4D62-AD5C-7DB95527EAE1}"/>
    <cellStyle name="SAPBEXHLevel3X" xfId="167" xr:uid="{00000000-0005-0000-0000-0000A8000000}"/>
    <cellStyle name="SAPBEXinputData" xfId="168" xr:uid="{00000000-0005-0000-0000-0000A9000000}"/>
    <cellStyle name="SAPBEXItemHeader" xfId="169" xr:uid="{00000000-0005-0000-0000-0000AA000000}"/>
    <cellStyle name="SAPBEXresData" xfId="170" xr:uid="{00000000-0005-0000-0000-0000AB000000}"/>
    <cellStyle name="SAPBEXresDataEmph" xfId="171" xr:uid="{00000000-0005-0000-0000-0000AC000000}"/>
    <cellStyle name="SAPBEXresDataEmph 2" xfId="172" xr:uid="{00000000-0005-0000-0000-0000AD000000}"/>
    <cellStyle name="SAPBEXresItem" xfId="173" xr:uid="{00000000-0005-0000-0000-0000AE000000}"/>
    <cellStyle name="SAPBEXresItemX" xfId="174" xr:uid="{00000000-0005-0000-0000-0000AF000000}"/>
    <cellStyle name="SAPBEXstdData" xfId="175" xr:uid="{00000000-0005-0000-0000-0000B0000000}"/>
    <cellStyle name="SAPBEXstdData 2" xfId="176" xr:uid="{00000000-0005-0000-0000-0000B1000000}"/>
    <cellStyle name="SAPBEXstdData 3" xfId="177" xr:uid="{00000000-0005-0000-0000-0000B2000000}"/>
    <cellStyle name="SAPBEXstdDataEmph" xfId="178" xr:uid="{00000000-0005-0000-0000-0000B3000000}"/>
    <cellStyle name="SAPBEXstdItem" xfId="179" xr:uid="{00000000-0005-0000-0000-0000B4000000}"/>
    <cellStyle name="SAPBEXstdItem 2" xfId="180" xr:uid="{00000000-0005-0000-0000-0000B5000000}"/>
    <cellStyle name="SAPBEXstdItem 3" xfId="181" xr:uid="{00000000-0005-0000-0000-0000B6000000}"/>
    <cellStyle name="SAPBEXstdItem 4" xfId="182" xr:uid="{00000000-0005-0000-0000-0000B7000000}"/>
    <cellStyle name="SAPBEXstdItemX" xfId="183" xr:uid="{00000000-0005-0000-0000-0000B8000000}"/>
    <cellStyle name="SAPBEXtitle" xfId="184" xr:uid="{00000000-0005-0000-0000-0000B9000000}"/>
    <cellStyle name="SAPBEXtitle 2" xfId="185" xr:uid="{00000000-0005-0000-0000-0000BA000000}"/>
    <cellStyle name="SAPBEXunassignedItem" xfId="186" xr:uid="{00000000-0005-0000-0000-0000BB000000}"/>
    <cellStyle name="SAPBEXunassignedItem 2" xfId="187" xr:uid="{00000000-0005-0000-0000-0000BC000000}"/>
    <cellStyle name="SAPBEXundefined" xfId="188" xr:uid="{00000000-0005-0000-0000-0000BD000000}"/>
    <cellStyle name="SAPBEXundefined 2" xfId="189" xr:uid="{00000000-0005-0000-0000-0000BE000000}"/>
    <cellStyle name="Sheet Title" xfId="190" xr:uid="{00000000-0005-0000-0000-0000BF000000}"/>
    <cellStyle name="Tekst upozorenja 2" xfId="191" xr:uid="{00000000-0005-0000-0000-0000C0000000}"/>
    <cellStyle name="Total 2" xfId="192" xr:uid="{00000000-0005-0000-0000-0000C1000000}"/>
    <cellStyle name="Ukupni zbroj 2" xfId="193" xr:uid="{00000000-0005-0000-0000-0000C2000000}"/>
    <cellStyle name="Unos 2" xfId="194" xr:uid="{00000000-0005-0000-0000-0000C3000000}"/>
    <cellStyle name="Warning Text 2" xfId="195" xr:uid="{00000000-0005-0000-0000-0000C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6758"/>
      <rgbColor rgb="00C6F9C1"/>
      <rgbColor rgb="00FF8073"/>
      <rgbColor rgb="00FF3838"/>
      <rgbColor rgb="00FF1818"/>
      <rgbColor rgb="00CDDEE9"/>
      <rgbColor rgb="00FF9D25"/>
      <rgbColor rgb="00F58700"/>
      <rgbColor rgb="00848484"/>
      <rgbColor rgb="003C9654"/>
      <rgbColor rgb="00000000"/>
      <rgbColor rgb="00008080"/>
      <rgbColor rgb="00B7CFE8"/>
      <rgbColor rgb="00C3D6EB"/>
      <rgbColor rgb="009190D6"/>
      <rgbColor rgb="00993366"/>
      <rgbColor rgb="00FFFFCC"/>
      <rgbColor rgb="00CCFFFF"/>
      <rgbColor rgb="00660066"/>
      <rgbColor rgb="00FF8073"/>
      <rgbColor rgb="000066CC"/>
      <rgbColor rgb="00E0E5E8"/>
      <rgbColor rgb="00000080"/>
      <rgbColor rgb="00FF00FF"/>
      <rgbColor rgb="00FFFF00"/>
      <rgbColor rgb="00F2F2F2"/>
      <rgbColor rgb="00800080"/>
      <rgbColor rgb="00800000"/>
      <rgbColor rgb="00008080"/>
      <rgbColor rgb="000000FF"/>
      <rgbColor rgb="00C6C4C4"/>
      <rgbColor rgb="00D5E3F2"/>
      <rgbColor rgb="00CCFFCC"/>
      <rgbColor rgb="00FFFDC1"/>
      <rgbColor rgb="00D5E3F2"/>
      <rgbColor rgb="00FF988C"/>
      <rgbColor rgb="00C6C9CC"/>
      <rgbColor rgb="00FFCC99"/>
      <rgbColor rgb="004D6776"/>
      <rgbColor rgb="00EFF6FB"/>
      <rgbColor rgb="00ABEDA5"/>
      <rgbColor rgb="00FECC8E"/>
      <rgbColor rgb="00FDBB71"/>
      <rgbColor rgb="00FBA643"/>
      <rgbColor rgb="00B6D9E6"/>
      <rgbColor rgb="00BFC9D5"/>
      <rgbColor rgb="00003366"/>
      <rgbColor rgb="0094D88F"/>
      <rgbColor rgb="008DB0DB"/>
      <rgbColor rgb="00333300"/>
      <rgbColor rgb="00EAF1F6"/>
      <rgbColor rgb="00DBE5EC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1257300</xdr:colOff>
      <xdr:row>7</xdr:row>
      <xdr:rowOff>19050</xdr:rowOff>
    </xdr:from>
    <xdr:to>
      <xdr:col>10</xdr:col>
      <xdr:colOff>209550</xdr:colOff>
      <xdr:row>14</xdr:row>
      <xdr:rowOff>66675</xdr:rowOff>
    </xdr:to>
    <xdr:pic macro="[1]!DesignIconClicked">
      <xdr:nvPicPr>
        <xdr:cNvPr id="346114" name="BEx5CA4FVL7DQ17MNUR2TECUR531" descr="analysis_prev" hidden="1">
          <a:extLst>
            <a:ext uri="{FF2B5EF4-FFF2-40B4-BE49-F238E27FC236}">
              <a16:creationId xmlns:a16="http://schemas.microsoft.com/office/drawing/2014/main" id="{C84A8271-0E77-4CAE-0194-17FEDE776E0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695450"/>
          <a:ext cx="3667125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7</xdr:col>
      <xdr:colOff>1257300</xdr:colOff>
      <xdr:row>0</xdr:row>
      <xdr:rowOff>0</xdr:rowOff>
    </xdr:from>
    <xdr:to>
      <xdr:col>7</xdr:col>
      <xdr:colOff>1257300</xdr:colOff>
      <xdr:row>1</xdr:row>
      <xdr:rowOff>0</xdr:rowOff>
    </xdr:to>
    <xdr:pic macro="[1]!DesignIconClicked">
      <xdr:nvPicPr>
        <xdr:cNvPr id="346115" name="BExF3B2VMG92CNTD5CBKZAMBGBEQ" descr="infofield_prev" hidden="1">
          <a:extLst>
            <a:ext uri="{FF2B5EF4-FFF2-40B4-BE49-F238E27FC236}">
              <a16:creationId xmlns:a16="http://schemas.microsoft.com/office/drawing/2014/main" id="{38B16B72-717A-4039-3FCD-B7486EE3B65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0"/>
          <a:ext cx="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4</xdr:col>
      <xdr:colOff>1200150</xdr:colOff>
      <xdr:row>28</xdr:row>
      <xdr:rowOff>180975</xdr:rowOff>
    </xdr:to>
    <xdr:pic macro="[1]!DesignIconClicked">
      <xdr:nvPicPr>
        <xdr:cNvPr id="332631" name="BExOAJSWYCGHZ6RBCU1DYOFJ68MO" descr="analysis_prev" hidden="1">
          <a:extLst>
            <a:ext uri="{FF2B5EF4-FFF2-40B4-BE49-F238E27FC236}">
              <a16:creationId xmlns:a16="http://schemas.microsoft.com/office/drawing/2014/main" id="{BDEBF79B-47DE-7478-19F6-9991C53FBD2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2400"/>
          <a:ext cx="7839075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4</xdr:col>
      <xdr:colOff>1200150</xdr:colOff>
      <xdr:row>15</xdr:row>
      <xdr:rowOff>180975</xdr:rowOff>
    </xdr:to>
    <xdr:pic macro="[1]!DesignIconClicked">
      <xdr:nvPicPr>
        <xdr:cNvPr id="332632" name="BExOAJSWYCGHZ6RBCU1DYOFJ68MO" descr="analysis_prev" hidden="1">
          <a:extLst>
            <a:ext uri="{FF2B5EF4-FFF2-40B4-BE49-F238E27FC236}">
              <a16:creationId xmlns:a16="http://schemas.microsoft.com/office/drawing/2014/main" id="{7F62A1D5-490E-7368-CBED-7F30304E209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975"/>
          <a:ext cx="7839075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4</xdr:col>
      <xdr:colOff>1085850</xdr:colOff>
      <xdr:row>6</xdr:row>
      <xdr:rowOff>180975</xdr:rowOff>
    </xdr:to>
    <xdr:pic macro="[1]!DesignIconClicked">
      <xdr:nvPicPr>
        <xdr:cNvPr id="333329" name="BExOAJSWYCGHZ6RBCU1DYOFJ68MO" descr="analysis_prev" hidden="1">
          <a:extLst>
            <a:ext uri="{FF2B5EF4-FFF2-40B4-BE49-F238E27FC236}">
              <a16:creationId xmlns:a16="http://schemas.microsoft.com/office/drawing/2014/main" id="{1AA0D8A0-82AF-44C4-40BE-579C3AF3895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3500"/>
          <a:ext cx="68008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4</xdr:col>
      <xdr:colOff>1362075</xdr:colOff>
      <xdr:row>150</xdr:row>
      <xdr:rowOff>152400</xdr:rowOff>
    </xdr:to>
    <xdr:pic macro="[1]!DesignIconClicked">
      <xdr:nvPicPr>
        <xdr:cNvPr id="334397" name="BExOAJSWYCGHZ6RBCU1DYOFJ68MO" descr="analysis_prev" hidden="1">
          <a:extLst>
            <a:ext uri="{FF2B5EF4-FFF2-40B4-BE49-F238E27FC236}">
              <a16:creationId xmlns:a16="http://schemas.microsoft.com/office/drawing/2014/main" id="{EE0A2161-4C65-E802-49C2-DC0038CCE1B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6775"/>
          <a:ext cx="8943975" cy="30184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1047750</xdr:colOff>
      <xdr:row>15</xdr:row>
      <xdr:rowOff>133350</xdr:rowOff>
    </xdr:to>
    <xdr:pic macro="[1]!DesignIconClicked">
      <xdr:nvPicPr>
        <xdr:cNvPr id="347137" name="BExVTD2LQW6EB0J2VW5DOCCET5U4" hidden="1">
          <a:extLst>
            <a:ext uri="{FF2B5EF4-FFF2-40B4-BE49-F238E27FC236}">
              <a16:creationId xmlns:a16="http://schemas.microsoft.com/office/drawing/2014/main" id="{16DE5754-4360-DFBE-109C-10AB9AC6A00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1925"/>
          <a:ext cx="9086850" cy="256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923925</xdr:colOff>
      <xdr:row>1</xdr:row>
      <xdr:rowOff>133350</xdr:rowOff>
    </xdr:to>
    <xdr:pic macro="[1]!DesignIconClicked">
      <xdr:nvPicPr>
        <xdr:cNvPr id="307772" name="BExMRB28LR75W0CLAIEWTP8PBPVK" hidden="1">
          <a:extLst>
            <a:ext uri="{FF2B5EF4-FFF2-40B4-BE49-F238E27FC236}">
              <a16:creationId xmlns:a16="http://schemas.microsoft.com/office/drawing/2014/main" id="{E861FF49-549B-18AC-0F8C-04E5D0D4448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239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%20(x86)/Common%20Files/SAP%20Shared/BW/BExAnalyzer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"/>
      <sheetName val="BExStyles"/>
      <sheetName val="BExAnalyzer"/>
    </sheetNames>
    <definedNames>
      <definedName name="DesignIconClicked"/>
    </defined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5"/>
  <sheetViews>
    <sheetView workbookViewId="0"/>
  </sheetViews>
  <sheetFormatPr defaultRowHeight="11.25"/>
  <cols>
    <col min="5" max="5" width="0" hidden="1" customWidth="1"/>
  </cols>
  <sheetData>
    <row r="1" spans="1:4">
      <c r="A1">
        <v>7</v>
      </c>
    </row>
    <row r="14" spans="1:4" ht="12.75">
      <c r="C14" s="1" t="s">
        <v>0</v>
      </c>
      <c r="D14" s="1"/>
    </row>
    <row r="15" spans="1:4">
      <c r="C15" s="3"/>
      <c r="D15" s="3"/>
    </row>
  </sheetData>
  <phoneticPr fontId="2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Y130"/>
  <sheetViews>
    <sheetView tabSelected="1" view="pageBreakPreview" zoomScale="60" zoomScaleNormal="85" workbookViewId="0">
      <selection sqref="A1:H1"/>
    </sheetView>
  </sheetViews>
  <sheetFormatPr defaultColWidth="12.5" defaultRowHeight="15" customHeight="1"/>
  <cols>
    <col min="1" max="1" width="68.5" style="58" customWidth="1"/>
    <col min="2" max="4" width="25.83203125" style="49" hidden="1" customWidth="1"/>
    <col min="5" max="6" width="25.83203125" style="49" customWidth="1"/>
    <col min="7" max="7" width="24.33203125" style="61" customWidth="1"/>
    <col min="8" max="8" width="28.1640625" style="61" customWidth="1"/>
    <col min="9" max="9" width="5.83203125" style="61" bestFit="1" customWidth="1"/>
    <col min="10" max="10" width="19.5" style="61" bestFit="1" customWidth="1"/>
    <col min="11" max="11" width="5.33203125" style="61" bestFit="1" customWidth="1"/>
    <col min="12" max="12" width="18.6640625" style="61" bestFit="1" customWidth="1"/>
    <col min="13" max="25" width="12.5" style="61" customWidth="1"/>
    <col min="26" max="16384" width="12.5" style="44"/>
  </cols>
  <sheetData>
    <row r="1" spans="1:25" ht="37.5" customHeight="1">
      <c r="A1" s="292" t="s">
        <v>1</v>
      </c>
      <c r="B1" s="292"/>
      <c r="C1" s="292"/>
      <c r="D1" s="292"/>
      <c r="E1" s="292"/>
      <c r="F1" s="292"/>
      <c r="G1" s="292"/>
      <c r="H1" s="292"/>
    </row>
    <row r="3" spans="1:25" ht="31.5" customHeight="1">
      <c r="A3" s="291" t="s">
        <v>160</v>
      </c>
      <c r="B3" s="291"/>
      <c r="C3" s="291"/>
      <c r="D3" s="291"/>
      <c r="E3" s="291"/>
      <c r="F3" s="291"/>
      <c r="G3" s="291"/>
      <c r="H3" s="291"/>
    </row>
    <row r="4" spans="1:25" s="47" customFormat="1" ht="12.75" customHeight="1">
      <c r="A4" s="45"/>
      <c r="B4" s="46"/>
      <c r="C4" s="46"/>
      <c r="D4" s="46"/>
      <c r="E4" s="46"/>
      <c r="F4" s="46"/>
    </row>
    <row r="5" spans="1:25" s="48" customFormat="1" ht="15" customHeight="1">
      <c r="A5" s="290" t="s">
        <v>2</v>
      </c>
      <c r="B5" s="290"/>
      <c r="C5" s="290"/>
      <c r="D5" s="290"/>
      <c r="E5" s="290"/>
      <c r="F5" s="290"/>
      <c r="G5" s="290"/>
      <c r="H5" s="290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</row>
    <row r="6" spans="1:25" s="48" customFormat="1" ht="9" customHeight="1">
      <c r="A6" s="47"/>
      <c r="B6" s="49"/>
      <c r="C6" s="49"/>
      <c r="D6" s="49"/>
      <c r="E6" s="49"/>
      <c r="F6" s="49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7" spans="1:25" s="51" customFormat="1" ht="12" customHeight="1">
      <c r="A7" s="123"/>
      <c r="B7" s="50"/>
      <c r="C7" s="50"/>
      <c r="D7" s="50"/>
      <c r="E7" s="50"/>
      <c r="F7" s="50"/>
    </row>
    <row r="8" spans="1:25" s="52" customFormat="1" ht="18" customHeight="1">
      <c r="A8" s="289" t="s">
        <v>3</v>
      </c>
      <c r="B8" s="289"/>
      <c r="C8" s="289"/>
      <c r="D8" s="289"/>
      <c r="E8" s="289"/>
      <c r="F8" s="289"/>
      <c r="G8" s="289"/>
      <c r="H8" s="289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</row>
    <row r="9" spans="1:25" s="52" customFormat="1" ht="6.75" customHeight="1">
      <c r="A9" s="44"/>
      <c r="B9" s="53"/>
      <c r="C9" s="53"/>
      <c r="D9" s="53"/>
      <c r="E9" s="53"/>
      <c r="F9" s="53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</row>
    <row r="10" spans="1:25" s="52" customFormat="1" ht="59.25" customHeight="1">
      <c r="A10" s="89" t="s">
        <v>4</v>
      </c>
      <c r="B10" s="60" t="s">
        <v>5</v>
      </c>
      <c r="C10" s="60" t="s">
        <v>6</v>
      </c>
      <c r="D10" s="81" t="s">
        <v>7</v>
      </c>
      <c r="E10" s="81" t="s">
        <v>159</v>
      </c>
      <c r="F10" s="81" t="s">
        <v>157</v>
      </c>
      <c r="G10" s="81" t="s">
        <v>7</v>
      </c>
      <c r="H10" s="276" t="s">
        <v>158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s="56" customFormat="1">
      <c r="A11" s="54">
        <v>1</v>
      </c>
      <c r="B11" s="55">
        <v>2</v>
      </c>
      <c r="C11" s="55">
        <v>3</v>
      </c>
      <c r="D11" s="55">
        <v>4</v>
      </c>
      <c r="E11" s="262">
        <v>2</v>
      </c>
      <c r="F11" s="55">
        <v>3</v>
      </c>
      <c r="G11" s="262">
        <v>4</v>
      </c>
      <c r="H11" s="262">
        <v>5</v>
      </c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</row>
    <row r="12" spans="1:25" ht="20.100000000000001" customHeight="1">
      <c r="A12" s="57" t="s">
        <v>8</v>
      </c>
      <c r="B12" s="215">
        <v>52637486</v>
      </c>
      <c r="C12" s="215">
        <v>52637486</v>
      </c>
      <c r="D12" s="282">
        <f>'Račun prihoda i rashoda- ekonom'!F8</f>
        <v>-11239716.01</v>
      </c>
      <c r="E12" s="282">
        <v>41397769.990000002</v>
      </c>
      <c r="F12" s="282">
        <f>C12+D12</f>
        <v>41397769.990000002</v>
      </c>
      <c r="G12" s="282">
        <f>H12-F12</f>
        <v>-326688.99000000209</v>
      </c>
      <c r="H12" s="282">
        <v>41071081</v>
      </c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44"/>
      <c r="W12" s="44"/>
      <c r="X12" s="44"/>
      <c r="Y12" s="44"/>
    </row>
    <row r="13" spans="1:25" ht="20.100000000000001" customHeight="1">
      <c r="A13" s="57" t="s">
        <v>9</v>
      </c>
      <c r="B13" s="215">
        <v>0</v>
      </c>
      <c r="C13" s="215">
        <v>0</v>
      </c>
      <c r="D13" s="215">
        <v>0</v>
      </c>
      <c r="E13" s="215">
        <v>0</v>
      </c>
      <c r="F13" s="215">
        <f t="shared" ref="F13:F18" si="0">C13+D13</f>
        <v>0</v>
      </c>
      <c r="G13" s="215">
        <v>0</v>
      </c>
      <c r="H13" s="215">
        <f t="shared" ref="H13:H14" si="1">F13+G13</f>
        <v>0</v>
      </c>
      <c r="I13" s="65"/>
      <c r="J13" s="65"/>
      <c r="K13" s="65"/>
      <c r="L13" s="65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20.100000000000001" customHeight="1">
      <c r="A14" s="85" t="s">
        <v>10</v>
      </c>
      <c r="B14" s="216">
        <f>B12+B13</f>
        <v>52637486</v>
      </c>
      <c r="C14" s="216">
        <v>52637486</v>
      </c>
      <c r="D14" s="216">
        <f>D12+D13</f>
        <v>-11239716.01</v>
      </c>
      <c r="E14" s="216">
        <v>41397769.990000002</v>
      </c>
      <c r="F14" s="216">
        <f t="shared" si="0"/>
        <v>41397769.990000002</v>
      </c>
      <c r="G14" s="216">
        <f>G12+G13</f>
        <v>-326688.99000000209</v>
      </c>
      <c r="H14" s="216">
        <f t="shared" si="1"/>
        <v>41071081</v>
      </c>
      <c r="I14" s="49"/>
      <c r="J14" s="49"/>
      <c r="K14" s="49"/>
      <c r="L14" s="49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20.100000000000001" customHeight="1">
      <c r="A15" s="57" t="s">
        <v>11</v>
      </c>
      <c r="B15" s="215">
        <v>52554071</v>
      </c>
      <c r="C15" s="215">
        <v>52554071</v>
      </c>
      <c r="D15" s="215">
        <f>'Račun prihoda i rashoda- ekonom'!F19</f>
        <v>-11253936.01</v>
      </c>
      <c r="E15" s="215">
        <v>41300134.990000002</v>
      </c>
      <c r="F15" s="215">
        <f t="shared" si="0"/>
        <v>41300134.990000002</v>
      </c>
      <c r="G15" s="215">
        <f>H15-F15</f>
        <v>-275688.99000000209</v>
      </c>
      <c r="H15" s="215">
        <v>41024446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20.100000000000001" customHeight="1">
      <c r="A16" s="57" t="s">
        <v>12</v>
      </c>
      <c r="B16" s="215">
        <v>135288</v>
      </c>
      <c r="C16" s="215">
        <v>135288</v>
      </c>
      <c r="D16" s="215">
        <f>'Račun prihoda i rashoda- ekonom'!F26</f>
        <v>-36750</v>
      </c>
      <c r="E16" s="215">
        <v>98538</v>
      </c>
      <c r="F16" s="215">
        <f t="shared" si="0"/>
        <v>98538</v>
      </c>
      <c r="G16" s="215">
        <f>H16-F16</f>
        <v>-51000</v>
      </c>
      <c r="H16" s="215">
        <v>47538</v>
      </c>
      <c r="I16" s="49"/>
      <c r="J16" s="49"/>
      <c r="K16" s="49"/>
      <c r="L16" s="49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20.100000000000001" customHeight="1">
      <c r="A17" s="85" t="s">
        <v>13</v>
      </c>
      <c r="B17" s="216">
        <f>B15+B16</f>
        <v>52689359</v>
      </c>
      <c r="C17" s="216">
        <f>C15+C16</f>
        <v>52689359</v>
      </c>
      <c r="D17" s="216">
        <f>D15+D16</f>
        <v>-11290686.01</v>
      </c>
      <c r="E17" s="216">
        <v>41398672.990000002</v>
      </c>
      <c r="F17" s="216">
        <f t="shared" si="0"/>
        <v>41398672.990000002</v>
      </c>
      <c r="G17" s="216">
        <f>G15+G16</f>
        <v>-326688.99000000209</v>
      </c>
      <c r="H17" s="216">
        <f>H15+H16</f>
        <v>41071984</v>
      </c>
      <c r="I17" s="64"/>
      <c r="J17" s="64"/>
      <c r="K17" s="64"/>
      <c r="L17" s="64"/>
      <c r="M17" s="64"/>
      <c r="N17" s="64"/>
      <c r="O17" s="64"/>
      <c r="P17" s="64"/>
      <c r="Q17" s="64"/>
      <c r="R17" s="44"/>
      <c r="S17" s="44"/>
      <c r="T17" s="44"/>
      <c r="U17" s="44"/>
      <c r="V17" s="44"/>
      <c r="W17" s="44"/>
      <c r="X17" s="44"/>
      <c r="Y17" s="44"/>
    </row>
    <row r="18" spans="1:25" ht="20.100000000000001" customHeight="1">
      <c r="A18" s="88" t="s">
        <v>14</v>
      </c>
      <c r="B18" s="216">
        <f>B14-B17</f>
        <v>-51873</v>
      </c>
      <c r="C18" s="216">
        <f>C14-C17</f>
        <v>-51873</v>
      </c>
      <c r="D18" s="216">
        <f>D14-D17</f>
        <v>50970</v>
      </c>
      <c r="E18" s="216">
        <v>-903</v>
      </c>
      <c r="F18" s="216">
        <f t="shared" si="0"/>
        <v>-903</v>
      </c>
      <c r="G18" s="216">
        <f>G14-G17</f>
        <v>0</v>
      </c>
      <c r="H18" s="216">
        <f>H12-H17</f>
        <v>-903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s="48" customFormat="1" ht="14.25" customHeight="1">
      <c r="A19" s="58"/>
      <c r="B19" s="49"/>
      <c r="C19" s="49"/>
      <c r="D19" s="49"/>
      <c r="E19" s="49"/>
      <c r="F19" s="49"/>
    </row>
    <row r="20" spans="1:25" s="48" customFormat="1" ht="33.75" customHeight="1">
      <c r="A20" s="289" t="s">
        <v>15</v>
      </c>
      <c r="B20" s="289"/>
      <c r="C20" s="289"/>
      <c r="D20" s="289"/>
      <c r="E20" s="289"/>
      <c r="F20" s="289"/>
    </row>
    <row r="21" spans="1:25" s="48" customFormat="1" ht="6.75" customHeight="1">
      <c r="A21" s="59"/>
      <c r="B21" s="49"/>
      <c r="C21" s="49"/>
      <c r="D21" s="49"/>
      <c r="E21" s="49"/>
      <c r="F21" s="49"/>
    </row>
    <row r="22" spans="1:25" s="52" customFormat="1" ht="56.25" customHeight="1">
      <c r="A22" s="89" t="s">
        <v>4</v>
      </c>
      <c r="B22" s="60" t="s">
        <v>5</v>
      </c>
      <c r="C22" s="60" t="s">
        <v>6</v>
      </c>
      <c r="D22" s="81" t="s">
        <v>7</v>
      </c>
      <c r="E22" s="81"/>
      <c r="F22" s="81" t="s">
        <v>157</v>
      </c>
      <c r="G22" s="81" t="s">
        <v>7</v>
      </c>
      <c r="H22" s="276" t="s">
        <v>158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s="56" customFormat="1">
      <c r="A23" s="54">
        <v>1</v>
      </c>
      <c r="B23" s="55">
        <v>2</v>
      </c>
      <c r="C23" s="55">
        <v>3</v>
      </c>
      <c r="D23" s="55">
        <v>4</v>
      </c>
      <c r="E23" s="262">
        <v>2</v>
      </c>
      <c r="F23" s="55">
        <v>3</v>
      </c>
      <c r="G23" s="262">
        <v>4</v>
      </c>
      <c r="H23" s="262">
        <v>5</v>
      </c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</row>
    <row r="24" spans="1:25" s="52" customFormat="1" ht="28.5">
      <c r="A24" s="57" t="s">
        <v>16</v>
      </c>
      <c r="B24" s="63">
        <v>0</v>
      </c>
      <c r="C24" s="63">
        <v>0</v>
      </c>
      <c r="D24" s="82">
        <v>0</v>
      </c>
      <c r="E24" s="264">
        <v>0</v>
      </c>
      <c r="F24" s="82">
        <v>0</v>
      </c>
      <c r="G24" s="264">
        <v>0</v>
      </c>
      <c r="H24" s="264">
        <v>0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s="52" customFormat="1" ht="28.5">
      <c r="A25" s="57" t="s">
        <v>17</v>
      </c>
      <c r="B25" s="63">
        <v>0</v>
      </c>
      <c r="C25" s="63">
        <v>0</v>
      </c>
      <c r="D25" s="82">
        <v>0</v>
      </c>
      <c r="E25" s="264">
        <v>0</v>
      </c>
      <c r="F25" s="82">
        <v>0</v>
      </c>
      <c r="G25" s="264">
        <v>0</v>
      </c>
      <c r="H25" s="264">
        <v>0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s="52" customFormat="1" ht="20.100000000000001" customHeight="1">
      <c r="A26" s="85" t="s">
        <v>18</v>
      </c>
      <c r="B26" s="86"/>
      <c r="C26" s="86"/>
      <c r="D26" s="87"/>
      <c r="E26" s="266"/>
      <c r="F26" s="87"/>
      <c r="G26" s="266"/>
      <c r="H26" s="266"/>
      <c r="I26" s="44"/>
      <c r="J26" s="44"/>
      <c r="K26" s="44"/>
      <c r="L26" s="49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s="52" customFormat="1" ht="20.100000000000001" customHeight="1">
      <c r="A27" s="57" t="s">
        <v>19</v>
      </c>
      <c r="B27" s="82">
        <v>73382</v>
      </c>
      <c r="C27" s="82">
        <v>73382</v>
      </c>
      <c r="D27" s="82">
        <v>109704</v>
      </c>
      <c r="E27" s="264">
        <v>183086</v>
      </c>
      <c r="F27" s="283">
        <f>C27+D27</f>
        <v>183086</v>
      </c>
      <c r="G27" s="264">
        <v>0</v>
      </c>
      <c r="H27" s="283">
        <f>F27+G27</f>
        <v>183086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s="52" customFormat="1" ht="20.100000000000001" customHeight="1">
      <c r="A28" s="57" t="s">
        <v>20</v>
      </c>
      <c r="B28" s="63">
        <v>21509</v>
      </c>
      <c r="C28" s="63">
        <v>21509</v>
      </c>
      <c r="D28" s="63">
        <v>160674</v>
      </c>
      <c r="E28" s="263">
        <v>182183</v>
      </c>
      <c r="F28" s="284">
        <f>C28+D28</f>
        <v>182183</v>
      </c>
      <c r="G28" s="263">
        <v>0</v>
      </c>
      <c r="H28" s="284">
        <f>F28+G28</f>
        <v>182183</v>
      </c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20.100000000000001" customHeight="1">
      <c r="A29" s="85" t="s">
        <v>21</v>
      </c>
      <c r="B29" s="86">
        <f t="shared" ref="B29:H29" si="2">B27-B28</f>
        <v>51873</v>
      </c>
      <c r="C29" s="86">
        <f t="shared" si="2"/>
        <v>51873</v>
      </c>
      <c r="D29" s="86">
        <f t="shared" si="2"/>
        <v>-50970</v>
      </c>
      <c r="E29" s="265">
        <v>903</v>
      </c>
      <c r="F29" s="86">
        <f t="shared" si="2"/>
        <v>903</v>
      </c>
      <c r="G29" s="265">
        <f t="shared" si="2"/>
        <v>0</v>
      </c>
      <c r="H29" s="265">
        <f t="shared" si="2"/>
        <v>903</v>
      </c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s="52" customFormat="1" ht="20.100000000000001" customHeight="1">
      <c r="A30" s="85" t="s">
        <v>22</v>
      </c>
      <c r="B30" s="86">
        <f t="shared" ref="B30:H30" si="3">B18+B29</f>
        <v>0</v>
      </c>
      <c r="C30" s="86">
        <f t="shared" si="3"/>
        <v>0</v>
      </c>
      <c r="D30" s="86">
        <f t="shared" si="3"/>
        <v>0</v>
      </c>
      <c r="E30" s="265">
        <v>0</v>
      </c>
      <c r="F30" s="86">
        <f t="shared" si="3"/>
        <v>0</v>
      </c>
      <c r="G30" s="265">
        <f t="shared" si="3"/>
        <v>0</v>
      </c>
      <c r="H30" s="265">
        <f t="shared" si="3"/>
        <v>0</v>
      </c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5.75" customHeight="1"/>
    <row r="32" spans="1:25" s="61" customFormat="1" ht="15" customHeight="1">
      <c r="B32" s="66"/>
      <c r="C32" s="66"/>
      <c r="D32" s="66"/>
      <c r="E32" s="66"/>
      <c r="F32" s="66"/>
    </row>
    <row r="33" spans="2:6" s="61" customFormat="1" ht="15" customHeight="1">
      <c r="B33" s="66"/>
      <c r="C33" s="66"/>
      <c r="D33" s="66"/>
      <c r="E33" s="66"/>
      <c r="F33" s="66"/>
    </row>
    <row r="34" spans="2:6" s="61" customFormat="1" ht="17.25" customHeight="1">
      <c r="B34" s="66"/>
      <c r="C34" s="66"/>
      <c r="D34" s="66"/>
      <c r="E34" s="66"/>
      <c r="F34" s="66"/>
    </row>
    <row r="35" spans="2:6" s="61" customFormat="1" ht="15" customHeight="1">
      <c r="B35" s="66"/>
      <c r="C35" s="66"/>
      <c r="D35" s="66"/>
      <c r="E35" s="66"/>
      <c r="F35" s="66"/>
    </row>
    <row r="36" spans="2:6" s="61" customFormat="1" ht="15" customHeight="1">
      <c r="B36" s="66"/>
      <c r="C36" s="66"/>
      <c r="D36" s="66"/>
      <c r="E36" s="66"/>
      <c r="F36" s="66"/>
    </row>
    <row r="37" spans="2:6" s="61" customFormat="1" ht="15" customHeight="1">
      <c r="B37" s="66"/>
      <c r="C37" s="66"/>
      <c r="D37" s="66"/>
      <c r="E37" s="66"/>
      <c r="F37" s="66"/>
    </row>
    <row r="38" spans="2:6" s="61" customFormat="1" ht="15" customHeight="1">
      <c r="B38" s="66"/>
      <c r="C38" s="66"/>
      <c r="D38" s="66"/>
      <c r="E38" s="66"/>
      <c r="F38" s="66"/>
    </row>
    <row r="39" spans="2:6" s="61" customFormat="1" ht="15" customHeight="1">
      <c r="B39" s="66"/>
      <c r="C39" s="66"/>
      <c r="D39" s="66"/>
      <c r="E39" s="66"/>
      <c r="F39" s="66"/>
    </row>
    <row r="40" spans="2:6" s="61" customFormat="1" ht="15" customHeight="1">
      <c r="B40" s="66"/>
      <c r="C40" s="66"/>
      <c r="D40" s="66"/>
      <c r="E40" s="66"/>
      <c r="F40" s="66"/>
    </row>
    <row r="41" spans="2:6" s="61" customFormat="1" ht="15" customHeight="1">
      <c r="B41" s="66"/>
      <c r="C41" s="66"/>
      <c r="D41" s="66"/>
      <c r="E41" s="66"/>
      <c r="F41" s="66"/>
    </row>
    <row r="42" spans="2:6" s="61" customFormat="1" ht="15" customHeight="1">
      <c r="B42" s="66"/>
      <c r="C42" s="66"/>
      <c r="D42" s="66"/>
      <c r="E42" s="66"/>
      <c r="F42" s="66"/>
    </row>
    <row r="43" spans="2:6" s="61" customFormat="1" ht="15" customHeight="1">
      <c r="B43" s="66"/>
      <c r="C43" s="66"/>
      <c r="D43" s="66"/>
      <c r="E43" s="66"/>
      <c r="F43" s="66"/>
    </row>
    <row r="44" spans="2:6" s="61" customFormat="1" ht="15" customHeight="1">
      <c r="B44" s="66"/>
      <c r="C44" s="66"/>
      <c r="D44" s="66"/>
      <c r="E44" s="66"/>
      <c r="F44" s="66"/>
    </row>
    <row r="45" spans="2:6" s="61" customFormat="1" ht="15" customHeight="1">
      <c r="B45" s="66"/>
      <c r="C45" s="66"/>
      <c r="D45" s="66"/>
      <c r="E45" s="66"/>
      <c r="F45" s="66"/>
    </row>
    <row r="46" spans="2:6" s="61" customFormat="1" ht="15" customHeight="1">
      <c r="B46" s="66"/>
      <c r="C46" s="66"/>
      <c r="D46" s="66"/>
      <c r="E46" s="66"/>
      <c r="F46" s="66"/>
    </row>
    <row r="47" spans="2:6" s="61" customFormat="1" ht="15" customHeight="1">
      <c r="B47" s="66"/>
      <c r="C47" s="66"/>
      <c r="D47" s="66"/>
      <c r="E47" s="66"/>
      <c r="F47" s="66"/>
    </row>
    <row r="48" spans="2:6" s="61" customFormat="1" ht="15" customHeight="1">
      <c r="B48" s="66"/>
      <c r="C48" s="66"/>
      <c r="D48" s="66"/>
      <c r="E48" s="66"/>
      <c r="F48" s="66"/>
    </row>
    <row r="49" spans="2:6" s="61" customFormat="1" ht="15" customHeight="1">
      <c r="B49" s="66"/>
      <c r="C49" s="66"/>
      <c r="D49" s="66"/>
      <c r="E49" s="66"/>
      <c r="F49" s="66"/>
    </row>
    <row r="50" spans="2:6" s="61" customFormat="1" ht="15" customHeight="1">
      <c r="B50" s="66"/>
      <c r="C50" s="66"/>
      <c r="D50" s="66"/>
      <c r="E50" s="66"/>
      <c r="F50" s="66"/>
    </row>
    <row r="51" spans="2:6" s="61" customFormat="1" ht="15" customHeight="1">
      <c r="B51" s="66"/>
      <c r="C51" s="66"/>
      <c r="D51" s="66"/>
      <c r="E51" s="66"/>
      <c r="F51" s="66"/>
    </row>
    <row r="52" spans="2:6" s="61" customFormat="1" ht="15" customHeight="1">
      <c r="B52" s="66"/>
      <c r="C52" s="66"/>
      <c r="D52" s="66"/>
      <c r="E52" s="66"/>
      <c r="F52" s="66"/>
    </row>
    <row r="53" spans="2:6" s="61" customFormat="1" ht="15" customHeight="1">
      <c r="B53" s="66"/>
      <c r="C53" s="66"/>
      <c r="D53" s="66"/>
      <c r="E53" s="66"/>
      <c r="F53" s="66"/>
    </row>
    <row r="54" spans="2:6" s="61" customFormat="1" ht="15" customHeight="1">
      <c r="B54" s="66"/>
      <c r="C54" s="66"/>
      <c r="D54" s="66"/>
      <c r="E54" s="66"/>
      <c r="F54" s="66"/>
    </row>
    <row r="55" spans="2:6" s="61" customFormat="1" ht="15" customHeight="1">
      <c r="B55" s="66"/>
      <c r="C55" s="66"/>
      <c r="D55" s="66"/>
      <c r="E55" s="66"/>
      <c r="F55" s="66"/>
    </row>
    <row r="56" spans="2:6" s="61" customFormat="1" ht="15" customHeight="1">
      <c r="B56" s="66"/>
      <c r="C56" s="66"/>
      <c r="D56" s="66"/>
      <c r="E56" s="66"/>
      <c r="F56" s="66"/>
    </row>
    <row r="57" spans="2:6" s="61" customFormat="1" ht="15" customHeight="1">
      <c r="B57" s="66"/>
      <c r="C57" s="66"/>
      <c r="D57" s="66"/>
      <c r="E57" s="66"/>
      <c r="F57" s="66"/>
    </row>
    <row r="58" spans="2:6" s="61" customFormat="1" ht="15" customHeight="1">
      <c r="B58" s="66"/>
      <c r="C58" s="66"/>
      <c r="D58" s="66"/>
      <c r="E58" s="66"/>
      <c r="F58" s="66"/>
    </row>
    <row r="59" spans="2:6" s="61" customFormat="1" ht="15" customHeight="1">
      <c r="B59" s="66"/>
      <c r="C59" s="66"/>
      <c r="D59" s="66"/>
      <c r="E59" s="66"/>
      <c r="F59" s="66"/>
    </row>
    <row r="60" spans="2:6" s="61" customFormat="1" ht="15" customHeight="1">
      <c r="B60" s="66"/>
      <c r="C60" s="66"/>
      <c r="D60" s="66"/>
      <c r="E60" s="66"/>
      <c r="F60" s="66"/>
    </row>
    <row r="61" spans="2:6" s="61" customFormat="1" ht="15" customHeight="1">
      <c r="B61" s="66"/>
      <c r="C61" s="66"/>
      <c r="D61" s="66"/>
      <c r="E61" s="66"/>
      <c r="F61" s="66"/>
    </row>
    <row r="62" spans="2:6" s="61" customFormat="1" ht="15" customHeight="1">
      <c r="B62" s="66"/>
      <c r="C62" s="66"/>
      <c r="D62" s="66"/>
      <c r="E62" s="66"/>
      <c r="F62" s="66"/>
    </row>
    <row r="63" spans="2:6" s="61" customFormat="1" ht="15" customHeight="1">
      <c r="B63" s="66"/>
      <c r="C63" s="66"/>
      <c r="D63" s="66"/>
      <c r="E63" s="66"/>
      <c r="F63" s="66"/>
    </row>
    <row r="64" spans="2:6" s="61" customFormat="1" ht="15" customHeight="1">
      <c r="B64" s="66"/>
      <c r="C64" s="66"/>
      <c r="D64" s="66"/>
      <c r="E64" s="66"/>
      <c r="F64" s="66"/>
    </row>
    <row r="65" spans="2:6" s="61" customFormat="1" ht="15" customHeight="1">
      <c r="B65" s="66"/>
      <c r="C65" s="66"/>
      <c r="D65" s="66"/>
      <c r="E65" s="66"/>
      <c r="F65" s="66"/>
    </row>
    <row r="66" spans="2:6" s="61" customFormat="1" ht="15" customHeight="1">
      <c r="B66" s="66"/>
      <c r="C66" s="66"/>
      <c r="D66" s="66"/>
      <c r="E66" s="66"/>
      <c r="F66" s="66"/>
    </row>
    <row r="67" spans="2:6" s="61" customFormat="1" ht="15" customHeight="1">
      <c r="B67" s="66"/>
      <c r="C67" s="66"/>
      <c r="D67" s="66"/>
      <c r="E67" s="66"/>
      <c r="F67" s="66"/>
    </row>
    <row r="68" spans="2:6" s="61" customFormat="1" ht="15" customHeight="1">
      <c r="B68" s="66"/>
      <c r="C68" s="66"/>
      <c r="D68" s="66"/>
      <c r="E68" s="66"/>
      <c r="F68" s="66"/>
    </row>
    <row r="69" spans="2:6" s="61" customFormat="1" ht="15" customHeight="1">
      <c r="B69" s="66"/>
      <c r="C69" s="66"/>
      <c r="D69" s="66"/>
      <c r="E69" s="66"/>
      <c r="F69" s="66"/>
    </row>
    <row r="70" spans="2:6" s="61" customFormat="1" ht="15" customHeight="1">
      <c r="B70" s="66"/>
      <c r="C70" s="66"/>
      <c r="D70" s="66"/>
      <c r="E70" s="66"/>
      <c r="F70" s="66"/>
    </row>
    <row r="71" spans="2:6" s="61" customFormat="1" ht="15" customHeight="1">
      <c r="B71" s="66"/>
      <c r="C71" s="66"/>
      <c r="D71" s="66"/>
      <c r="E71" s="66"/>
      <c r="F71" s="66"/>
    </row>
    <row r="72" spans="2:6" s="61" customFormat="1" ht="15" customHeight="1">
      <c r="B72" s="66"/>
      <c r="C72" s="66"/>
      <c r="D72" s="66"/>
      <c r="E72" s="66"/>
      <c r="F72" s="66"/>
    </row>
    <row r="73" spans="2:6" s="61" customFormat="1" ht="15" customHeight="1">
      <c r="B73" s="66"/>
      <c r="C73" s="66"/>
      <c r="D73" s="66"/>
      <c r="E73" s="66"/>
      <c r="F73" s="66"/>
    </row>
    <row r="74" spans="2:6" s="61" customFormat="1" ht="15" customHeight="1">
      <c r="B74" s="66"/>
      <c r="C74" s="66"/>
      <c r="D74" s="66"/>
      <c r="E74" s="66"/>
      <c r="F74" s="66"/>
    </row>
    <row r="75" spans="2:6" s="61" customFormat="1" ht="15" customHeight="1">
      <c r="B75" s="66"/>
      <c r="C75" s="66"/>
      <c r="D75" s="66"/>
      <c r="E75" s="66"/>
      <c r="F75" s="66"/>
    </row>
    <row r="76" spans="2:6" s="61" customFormat="1" ht="15" customHeight="1">
      <c r="B76" s="66"/>
      <c r="C76" s="66"/>
      <c r="D76" s="66"/>
      <c r="E76" s="66"/>
      <c r="F76" s="66"/>
    </row>
    <row r="77" spans="2:6" s="61" customFormat="1" ht="15" customHeight="1">
      <c r="B77" s="66"/>
      <c r="C77" s="66"/>
      <c r="D77" s="66"/>
      <c r="E77" s="66"/>
      <c r="F77" s="66"/>
    </row>
    <row r="78" spans="2:6" s="61" customFormat="1" ht="15" customHeight="1">
      <c r="B78" s="66"/>
      <c r="C78" s="66"/>
      <c r="D78" s="66"/>
      <c r="E78" s="66"/>
      <c r="F78" s="66"/>
    </row>
    <row r="79" spans="2:6" s="61" customFormat="1" ht="15" customHeight="1">
      <c r="B79" s="66"/>
      <c r="C79" s="66"/>
      <c r="D79" s="66"/>
      <c r="E79" s="66"/>
      <c r="F79" s="66"/>
    </row>
    <row r="80" spans="2:6" s="61" customFormat="1" ht="15" customHeight="1">
      <c r="B80" s="66"/>
      <c r="C80" s="66"/>
      <c r="D80" s="66"/>
      <c r="E80" s="66"/>
      <c r="F80" s="66"/>
    </row>
    <row r="81" spans="2:6" s="61" customFormat="1" ht="15" customHeight="1">
      <c r="B81" s="66"/>
      <c r="C81" s="66"/>
      <c r="D81" s="66"/>
      <c r="E81" s="66"/>
      <c r="F81" s="66"/>
    </row>
    <row r="82" spans="2:6" s="61" customFormat="1" ht="15" customHeight="1">
      <c r="B82" s="66"/>
      <c r="C82" s="66"/>
      <c r="D82" s="66"/>
      <c r="E82" s="66"/>
      <c r="F82" s="66"/>
    </row>
    <row r="83" spans="2:6" s="61" customFormat="1" ht="15" customHeight="1">
      <c r="B83" s="66"/>
      <c r="C83" s="66"/>
      <c r="D83" s="66"/>
      <c r="E83" s="66"/>
      <c r="F83" s="66"/>
    </row>
    <row r="84" spans="2:6" s="61" customFormat="1" ht="15" customHeight="1">
      <c r="B84" s="66"/>
      <c r="C84" s="66"/>
      <c r="D84" s="66"/>
      <c r="E84" s="66"/>
      <c r="F84" s="66"/>
    </row>
    <row r="85" spans="2:6" s="61" customFormat="1" ht="15" customHeight="1">
      <c r="B85" s="66"/>
      <c r="C85" s="66"/>
      <c r="D85" s="66"/>
      <c r="E85" s="66"/>
      <c r="F85" s="66"/>
    </row>
    <row r="86" spans="2:6" s="61" customFormat="1" ht="15" customHeight="1">
      <c r="B86" s="66"/>
      <c r="C86" s="66"/>
      <c r="D86" s="66"/>
      <c r="E86" s="66"/>
      <c r="F86" s="66"/>
    </row>
    <row r="87" spans="2:6" s="61" customFormat="1" ht="15" customHeight="1">
      <c r="B87" s="66"/>
      <c r="C87" s="66"/>
      <c r="D87" s="66"/>
      <c r="E87" s="66"/>
      <c r="F87" s="66"/>
    </row>
    <row r="88" spans="2:6" s="61" customFormat="1" ht="15" customHeight="1">
      <c r="B88" s="66"/>
      <c r="C88" s="66"/>
      <c r="D88" s="66"/>
      <c r="E88" s="66"/>
      <c r="F88" s="66"/>
    </row>
    <row r="89" spans="2:6" s="61" customFormat="1" ht="15" customHeight="1">
      <c r="B89" s="66"/>
      <c r="C89" s="66"/>
      <c r="D89" s="66"/>
      <c r="E89" s="66"/>
      <c r="F89" s="66"/>
    </row>
    <row r="90" spans="2:6" s="61" customFormat="1" ht="15" customHeight="1">
      <c r="B90" s="66"/>
      <c r="C90" s="66"/>
      <c r="D90" s="66"/>
      <c r="E90" s="66"/>
      <c r="F90" s="66"/>
    </row>
    <row r="91" spans="2:6" s="61" customFormat="1" ht="15" customHeight="1">
      <c r="B91" s="66"/>
      <c r="C91" s="66"/>
      <c r="D91" s="66"/>
      <c r="E91" s="66"/>
      <c r="F91" s="66"/>
    </row>
    <row r="92" spans="2:6" s="61" customFormat="1" ht="15" customHeight="1">
      <c r="B92" s="66"/>
      <c r="C92" s="66"/>
      <c r="D92" s="66"/>
      <c r="E92" s="66"/>
      <c r="F92" s="66"/>
    </row>
    <row r="93" spans="2:6" s="61" customFormat="1" ht="15" customHeight="1">
      <c r="B93" s="66"/>
      <c r="C93" s="66"/>
      <c r="D93" s="66"/>
      <c r="E93" s="66"/>
      <c r="F93" s="66"/>
    </row>
    <row r="94" spans="2:6" s="61" customFormat="1" ht="15" customHeight="1">
      <c r="B94" s="66"/>
      <c r="C94" s="66"/>
      <c r="D94" s="66"/>
      <c r="E94" s="66"/>
      <c r="F94" s="66"/>
    </row>
    <row r="95" spans="2:6" s="61" customFormat="1" ht="15" customHeight="1">
      <c r="B95" s="66"/>
      <c r="C95" s="66"/>
      <c r="D95" s="66"/>
      <c r="E95" s="66"/>
      <c r="F95" s="66"/>
    </row>
    <row r="96" spans="2:6" s="61" customFormat="1" ht="15" customHeight="1">
      <c r="B96" s="66"/>
      <c r="C96" s="66"/>
      <c r="D96" s="66"/>
      <c r="E96" s="66"/>
      <c r="F96" s="66"/>
    </row>
    <row r="97" spans="2:6" s="61" customFormat="1" ht="15" customHeight="1">
      <c r="B97" s="66"/>
      <c r="C97" s="66"/>
      <c r="D97" s="66"/>
      <c r="E97" s="66"/>
      <c r="F97" s="66"/>
    </row>
    <row r="98" spans="2:6" s="61" customFormat="1" ht="15" customHeight="1">
      <c r="B98" s="66"/>
      <c r="C98" s="66"/>
      <c r="D98" s="66"/>
      <c r="E98" s="66"/>
      <c r="F98" s="66"/>
    </row>
    <row r="99" spans="2:6" s="61" customFormat="1" ht="15" customHeight="1">
      <c r="B99" s="66"/>
      <c r="C99" s="66"/>
      <c r="D99" s="66"/>
      <c r="E99" s="66"/>
      <c r="F99" s="66"/>
    </row>
    <row r="100" spans="2:6" s="61" customFormat="1" ht="15" customHeight="1">
      <c r="B100" s="66"/>
      <c r="C100" s="66"/>
      <c r="D100" s="66"/>
      <c r="E100" s="66"/>
      <c r="F100" s="66"/>
    </row>
    <row r="101" spans="2:6" s="61" customFormat="1" ht="15" customHeight="1">
      <c r="B101" s="66"/>
      <c r="C101" s="66"/>
      <c r="D101" s="66"/>
      <c r="E101" s="66"/>
      <c r="F101" s="66"/>
    </row>
    <row r="102" spans="2:6" s="61" customFormat="1" ht="15" customHeight="1">
      <c r="B102" s="66"/>
      <c r="C102" s="66"/>
      <c r="D102" s="66"/>
      <c r="E102" s="66"/>
      <c r="F102" s="66"/>
    </row>
    <row r="103" spans="2:6" s="61" customFormat="1" ht="15" customHeight="1">
      <c r="B103" s="66"/>
      <c r="C103" s="66"/>
      <c r="D103" s="66"/>
      <c r="E103" s="66"/>
      <c r="F103" s="66"/>
    </row>
    <row r="104" spans="2:6" s="61" customFormat="1" ht="15" customHeight="1">
      <c r="B104" s="66"/>
      <c r="C104" s="66"/>
      <c r="D104" s="66"/>
      <c r="E104" s="66"/>
      <c r="F104" s="66"/>
    </row>
    <row r="105" spans="2:6" s="61" customFormat="1" ht="15" customHeight="1">
      <c r="B105" s="66"/>
      <c r="C105" s="66"/>
      <c r="D105" s="66"/>
      <c r="E105" s="66"/>
      <c r="F105" s="66"/>
    </row>
    <row r="106" spans="2:6" s="61" customFormat="1" ht="15" customHeight="1">
      <c r="B106" s="66"/>
      <c r="C106" s="66"/>
      <c r="D106" s="66"/>
      <c r="E106" s="66"/>
      <c r="F106" s="66"/>
    </row>
    <row r="107" spans="2:6" s="61" customFormat="1" ht="15" customHeight="1">
      <c r="B107" s="66"/>
      <c r="C107" s="66"/>
      <c r="D107" s="66"/>
      <c r="E107" s="66"/>
      <c r="F107" s="66"/>
    </row>
    <row r="108" spans="2:6" s="61" customFormat="1" ht="15" customHeight="1">
      <c r="B108" s="66"/>
      <c r="C108" s="66"/>
      <c r="D108" s="66"/>
      <c r="E108" s="66"/>
      <c r="F108" s="66"/>
    </row>
    <row r="109" spans="2:6" s="61" customFormat="1" ht="15" customHeight="1">
      <c r="B109" s="66"/>
      <c r="C109" s="66"/>
      <c r="D109" s="66"/>
      <c r="E109" s="66"/>
      <c r="F109" s="66"/>
    </row>
    <row r="110" spans="2:6" s="61" customFormat="1" ht="15" customHeight="1">
      <c r="B110" s="66"/>
      <c r="C110" s="66"/>
      <c r="D110" s="66"/>
      <c r="E110" s="66"/>
      <c r="F110" s="66"/>
    </row>
    <row r="111" spans="2:6" s="61" customFormat="1" ht="15" customHeight="1">
      <c r="B111" s="66"/>
      <c r="C111" s="66"/>
      <c r="D111" s="66"/>
      <c r="E111" s="66"/>
      <c r="F111" s="66"/>
    </row>
    <row r="112" spans="2:6" s="61" customFormat="1" ht="15" customHeight="1">
      <c r="B112" s="66"/>
      <c r="C112" s="66"/>
      <c r="D112" s="66"/>
      <c r="E112" s="66"/>
      <c r="F112" s="66"/>
    </row>
    <row r="113" spans="2:6" s="61" customFormat="1" ht="15" customHeight="1">
      <c r="B113" s="66"/>
      <c r="C113" s="66"/>
      <c r="D113" s="66"/>
      <c r="E113" s="66"/>
      <c r="F113" s="66"/>
    </row>
    <row r="114" spans="2:6" s="61" customFormat="1" ht="15" customHeight="1">
      <c r="B114" s="66"/>
      <c r="C114" s="66"/>
      <c r="D114" s="66"/>
      <c r="E114" s="66"/>
      <c r="F114" s="66"/>
    </row>
    <row r="115" spans="2:6" s="61" customFormat="1" ht="15" customHeight="1">
      <c r="B115" s="66"/>
      <c r="C115" s="66"/>
      <c r="D115" s="66"/>
      <c r="E115" s="66"/>
      <c r="F115" s="66"/>
    </row>
    <row r="116" spans="2:6" s="61" customFormat="1" ht="15" customHeight="1">
      <c r="B116" s="66"/>
      <c r="C116" s="66"/>
      <c r="D116" s="66"/>
      <c r="E116" s="66"/>
      <c r="F116" s="66"/>
    </row>
    <row r="117" spans="2:6" s="61" customFormat="1" ht="15" customHeight="1">
      <c r="B117" s="66"/>
      <c r="C117" s="66"/>
      <c r="D117" s="66"/>
      <c r="E117" s="66"/>
      <c r="F117" s="66"/>
    </row>
    <row r="118" spans="2:6" s="61" customFormat="1" ht="15" customHeight="1">
      <c r="B118" s="66"/>
      <c r="C118" s="66"/>
      <c r="D118" s="66"/>
      <c r="E118" s="66"/>
      <c r="F118" s="66"/>
    </row>
    <row r="119" spans="2:6" s="61" customFormat="1" ht="15" customHeight="1">
      <c r="B119" s="66"/>
      <c r="C119" s="66"/>
      <c r="D119" s="66"/>
      <c r="E119" s="66"/>
      <c r="F119" s="66"/>
    </row>
    <row r="120" spans="2:6" s="61" customFormat="1" ht="15" customHeight="1">
      <c r="B120" s="66"/>
      <c r="C120" s="66"/>
      <c r="D120" s="66"/>
      <c r="E120" s="66"/>
      <c r="F120" s="66"/>
    </row>
    <row r="121" spans="2:6" s="61" customFormat="1" ht="15" customHeight="1">
      <c r="B121" s="66"/>
      <c r="C121" s="66"/>
      <c r="D121" s="66"/>
      <c r="E121" s="66"/>
      <c r="F121" s="66"/>
    </row>
    <row r="122" spans="2:6" s="61" customFormat="1" ht="15" customHeight="1">
      <c r="B122" s="66"/>
      <c r="C122" s="66"/>
      <c r="D122" s="66"/>
      <c r="E122" s="66"/>
      <c r="F122" s="66"/>
    </row>
    <row r="123" spans="2:6" s="61" customFormat="1" ht="15" customHeight="1">
      <c r="B123" s="66"/>
      <c r="C123" s="66"/>
      <c r="D123" s="66"/>
      <c r="E123" s="66"/>
      <c r="F123" s="66"/>
    </row>
    <row r="124" spans="2:6" s="61" customFormat="1" ht="15" customHeight="1">
      <c r="B124" s="66"/>
      <c r="C124" s="66"/>
      <c r="D124" s="66"/>
      <c r="E124" s="66"/>
      <c r="F124" s="66"/>
    </row>
    <row r="125" spans="2:6" s="61" customFormat="1" ht="15" customHeight="1">
      <c r="B125" s="66"/>
      <c r="C125" s="66"/>
      <c r="D125" s="66"/>
      <c r="E125" s="66"/>
      <c r="F125" s="66"/>
    </row>
    <row r="126" spans="2:6" s="61" customFormat="1" ht="15" customHeight="1">
      <c r="B126" s="66"/>
      <c r="C126" s="66"/>
      <c r="D126" s="66"/>
      <c r="E126" s="66"/>
      <c r="F126" s="66"/>
    </row>
    <row r="127" spans="2:6" s="61" customFormat="1" ht="15" customHeight="1">
      <c r="B127" s="66"/>
      <c r="C127" s="66"/>
      <c r="D127" s="66"/>
      <c r="E127" s="66"/>
      <c r="F127" s="66"/>
    </row>
    <row r="128" spans="2:6" s="61" customFormat="1" ht="15" customHeight="1">
      <c r="B128" s="66"/>
      <c r="C128" s="66"/>
      <c r="D128" s="66"/>
      <c r="E128" s="66"/>
      <c r="F128" s="66"/>
    </row>
    <row r="129" spans="2:6" s="61" customFormat="1" ht="15" customHeight="1">
      <c r="B129" s="66"/>
      <c r="C129" s="66"/>
      <c r="D129" s="66"/>
      <c r="E129" s="66"/>
      <c r="F129" s="66"/>
    </row>
    <row r="130" spans="2:6" s="61" customFormat="1" ht="15" customHeight="1">
      <c r="B130" s="66"/>
      <c r="C130" s="66"/>
      <c r="D130" s="66"/>
      <c r="E130" s="66"/>
      <c r="F130" s="66"/>
    </row>
  </sheetData>
  <sheetProtection algorithmName="SHA-512" hashValue="0P3vAPJYZYfF5iDuzYcrz2wAYrY5npJ+6ZkDURVjeosnyjNTVgQbsfuzqXIUPzzW1LhUNk7/NdAh5E6EFwLTew==" saltValue="IaugcKVaj6LkDkur6kGjFQ==" spinCount="100000" sheet="1" objects="1" scenarios="1"/>
  <mergeCells count="5">
    <mergeCell ref="A20:F20"/>
    <mergeCell ref="A8:H8"/>
    <mergeCell ref="A5:H5"/>
    <mergeCell ref="A3:H3"/>
    <mergeCell ref="A1:H1"/>
  </mergeCells>
  <phoneticPr fontId="0" type="noConversion"/>
  <printOptions horizontalCentered="1"/>
  <pageMargins left="1.3130314960629921" right="0.74803149606299213" top="0.98425196850393704" bottom="0.98425196850393704" header="0.51181102362204722" footer="0.51181102362204722"/>
  <pageSetup paperSize="9" scale="70" orientation="landscape" r:id="rId1"/>
  <headerFooter alignWithMargins="0">
    <oddHeader>&amp;C&amp;"Times"&amp;9</oddHeader>
    <oddFooter>&amp;R&amp;P</oddFooter>
  </headerFooter>
  <rowBreaks count="1" manualBreakCount="1">
    <brk id="76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36"/>
  <sheetViews>
    <sheetView view="pageBreakPreview" zoomScale="70" zoomScaleNormal="87" zoomScaleSheetLayoutView="70" workbookViewId="0">
      <selection sqref="A1:J1"/>
    </sheetView>
  </sheetViews>
  <sheetFormatPr defaultColWidth="11.6640625" defaultRowHeight="12.75"/>
  <cols>
    <col min="1" max="1" width="3.33203125" style="35" customWidth="1"/>
    <col min="2" max="2" width="6.6640625" style="35" customWidth="1"/>
    <col min="3" max="3" width="70" style="35" customWidth="1"/>
    <col min="4" max="6" width="25.83203125" style="35" hidden="1" customWidth="1"/>
    <col min="7" max="9" width="25.83203125" style="35" customWidth="1"/>
    <col min="10" max="10" width="31" style="35" customWidth="1"/>
    <col min="11" max="16384" width="11.6640625" style="35"/>
  </cols>
  <sheetData>
    <row r="1" spans="1:10" ht="20.25" customHeight="1">
      <c r="A1" s="293" t="s">
        <v>23</v>
      </c>
      <c r="B1" s="293"/>
      <c r="C1" s="293"/>
      <c r="D1" s="293"/>
      <c r="E1" s="293"/>
      <c r="F1" s="293"/>
      <c r="G1" s="293"/>
      <c r="H1" s="293"/>
      <c r="I1" s="293"/>
      <c r="J1" s="293"/>
    </row>
    <row r="2" spans="1:10" ht="16.5">
      <c r="A2" s="36"/>
    </row>
    <row r="3" spans="1:10" ht="15.75">
      <c r="A3" s="299" t="s">
        <v>24</v>
      </c>
      <c r="B3" s="299"/>
      <c r="C3" s="299"/>
      <c r="D3" s="299"/>
      <c r="E3" s="299"/>
      <c r="F3" s="299"/>
      <c r="G3" s="299"/>
      <c r="H3" s="299"/>
      <c r="I3" s="299"/>
      <c r="J3" s="299"/>
    </row>
    <row r="4" spans="1:10" ht="15.75">
      <c r="A4" s="37"/>
      <c r="D4" s="38"/>
      <c r="E4" s="38"/>
      <c r="F4" s="38"/>
      <c r="G4" s="38"/>
      <c r="H4" s="38"/>
      <c r="I4" s="38"/>
      <c r="J4" s="38"/>
    </row>
    <row r="5" spans="1:10">
      <c r="D5" s="39"/>
      <c r="E5" s="39"/>
      <c r="F5" s="39"/>
      <c r="G5" s="39"/>
      <c r="H5" s="39"/>
      <c r="I5" s="39"/>
      <c r="J5" s="39"/>
    </row>
    <row r="6" spans="1:10" s="40" customFormat="1" ht="39.950000000000003" customHeight="1">
      <c r="A6" s="296" t="s">
        <v>4</v>
      </c>
      <c r="B6" s="297"/>
      <c r="C6" s="298"/>
      <c r="D6" s="60" t="s">
        <v>5</v>
      </c>
      <c r="E6" s="60" t="s">
        <v>6</v>
      </c>
      <c r="F6" s="81" t="s">
        <v>7</v>
      </c>
      <c r="G6" s="81" t="s">
        <v>159</v>
      </c>
      <c r="H6" s="81" t="s">
        <v>157</v>
      </c>
      <c r="I6" s="81" t="s">
        <v>7</v>
      </c>
      <c r="J6" s="276" t="s">
        <v>158</v>
      </c>
    </row>
    <row r="7" spans="1:10" s="41" customFormat="1" ht="11.25">
      <c r="A7" s="294">
        <v>1</v>
      </c>
      <c r="B7" s="295"/>
      <c r="C7" s="295"/>
      <c r="D7" s="67">
        <v>2</v>
      </c>
      <c r="E7" s="67">
        <v>3</v>
      </c>
      <c r="F7" s="67">
        <v>4</v>
      </c>
      <c r="G7" s="67">
        <v>2</v>
      </c>
      <c r="H7" s="67">
        <v>3</v>
      </c>
      <c r="I7" s="67">
        <v>4</v>
      </c>
      <c r="J7" s="67">
        <v>5</v>
      </c>
    </row>
    <row r="8" spans="1:10" s="41" customFormat="1" ht="20.100000000000001" customHeight="1">
      <c r="A8" s="175"/>
      <c r="B8" s="176"/>
      <c r="C8" s="148" t="s">
        <v>10</v>
      </c>
      <c r="D8" s="209">
        <f t="shared" ref="D8:J8" si="0">D9</f>
        <v>52637486</v>
      </c>
      <c r="E8" s="209">
        <f t="shared" si="0"/>
        <v>52637486</v>
      </c>
      <c r="F8" s="209">
        <f t="shared" si="0"/>
        <v>-11239716.01</v>
      </c>
      <c r="G8" s="209">
        <v>41397769.990000002</v>
      </c>
      <c r="H8" s="209">
        <f t="shared" si="0"/>
        <v>41397769.990000002</v>
      </c>
      <c r="I8" s="209">
        <f>J8-H8</f>
        <v>-326688.99000000209</v>
      </c>
      <c r="J8" s="209">
        <f t="shared" si="0"/>
        <v>41071081</v>
      </c>
    </row>
    <row r="9" spans="1:10" ht="20.100000000000001" customHeight="1">
      <c r="A9" s="125">
        <v>6</v>
      </c>
      <c r="B9" s="149" t="str">
        <f>IF(ISNUMBER( SEARCH("YYY",#REF!)),LEFT(#REF!, LEN(#REF!)-3),"")</f>
        <v/>
      </c>
      <c r="C9" s="150" t="s">
        <v>25</v>
      </c>
      <c r="D9" s="210">
        <f t="shared" ref="D9:J9" si="1">D10+D11+D12</f>
        <v>52637486</v>
      </c>
      <c r="E9" s="210">
        <f t="shared" si="1"/>
        <v>52637486</v>
      </c>
      <c r="F9" s="210">
        <f t="shared" si="1"/>
        <v>-11239716.01</v>
      </c>
      <c r="G9" s="210">
        <v>41397769.990000002</v>
      </c>
      <c r="H9" s="210">
        <f t="shared" si="1"/>
        <v>41397769.990000002</v>
      </c>
      <c r="I9" s="210">
        <f>J9-H9</f>
        <v>-326688.99000000209</v>
      </c>
      <c r="J9" s="210">
        <f t="shared" si="1"/>
        <v>41071081</v>
      </c>
    </row>
    <row r="10" spans="1:10" ht="15" customHeight="1">
      <c r="A10" s="126" t="str">
        <f>IF(ISNUMBER( SEARCH("XXX",#REF!)),LEFT(#REF!, LEN(#REF!)-3),"")</f>
        <v/>
      </c>
      <c r="B10" s="151">
        <v>63</v>
      </c>
      <c r="C10" s="152" t="s">
        <v>26</v>
      </c>
      <c r="D10" s="211">
        <v>1000</v>
      </c>
      <c r="E10" s="211">
        <v>1000</v>
      </c>
      <c r="F10" s="211">
        <f>'Račun prihoda i rashoda- izvori'!E12</f>
        <v>7661</v>
      </c>
      <c r="G10" s="211">
        <v>8661</v>
      </c>
      <c r="H10" s="211">
        <f>E10+F10</f>
        <v>8661</v>
      </c>
      <c r="I10" s="211">
        <f>J10-H10</f>
        <v>0</v>
      </c>
      <c r="J10" s="211">
        <v>8661</v>
      </c>
    </row>
    <row r="11" spans="1:10" ht="15" customHeight="1">
      <c r="A11" s="126" t="str">
        <f>IF(ISNUMBER( SEARCH("XXX",#REF!)),LEFT(#REF!, LEN(#REF!)-3),"")</f>
        <v/>
      </c>
      <c r="B11" s="151">
        <v>64</v>
      </c>
      <c r="C11" s="152" t="s">
        <v>27</v>
      </c>
      <c r="D11" s="211">
        <v>20</v>
      </c>
      <c r="E11" s="211">
        <v>20</v>
      </c>
      <c r="F11" s="211">
        <v>0</v>
      </c>
      <c r="G11" s="211">
        <v>20</v>
      </c>
      <c r="H11" s="211">
        <v>20</v>
      </c>
      <c r="I11" s="211">
        <f>J11-H11</f>
        <v>0</v>
      </c>
      <c r="J11" s="211">
        <v>20</v>
      </c>
    </row>
    <row r="12" spans="1:10" ht="15" customHeight="1">
      <c r="A12" s="127" t="str">
        <f>IF(ISNUMBER( SEARCH("XXX",#REF!)),LEFT(#REF!, LEN(#REF!)-3),"")</f>
        <v/>
      </c>
      <c r="B12" s="153">
        <v>67</v>
      </c>
      <c r="C12" s="154" t="s">
        <v>28</v>
      </c>
      <c r="D12" s="212">
        <v>52636466</v>
      </c>
      <c r="E12" s="212">
        <v>52636466</v>
      </c>
      <c r="F12" s="212">
        <f>'Račun prihoda i rashoda- izvori'!E6+'Račun prihoda i rashoda- izvori'!E16+'Račun prihoda i rashoda- izvori'!E14</f>
        <v>-11247377.01</v>
      </c>
      <c r="G12" s="212">
        <v>41389088.990000002</v>
      </c>
      <c r="H12" s="212">
        <f>E12+F12</f>
        <v>41389088.990000002</v>
      </c>
      <c r="I12" s="212">
        <f>J12-H12</f>
        <v>-326688.99000000209</v>
      </c>
      <c r="J12" s="212">
        <v>41062400</v>
      </c>
    </row>
    <row r="13" spans="1:10" ht="15">
      <c r="A13" s="27"/>
      <c r="B13" s="27"/>
      <c r="C13" s="27"/>
      <c r="D13" s="27"/>
      <c r="E13" s="27"/>
      <c r="F13" s="27"/>
      <c r="G13" s="27"/>
      <c r="H13" s="27"/>
      <c r="I13" s="27"/>
      <c r="J13" s="27"/>
    </row>
    <row r="15" spans="1:10">
      <c r="A15" s="42"/>
      <c r="B15" s="42"/>
      <c r="C15" s="42"/>
      <c r="D15" s="43"/>
      <c r="E15" s="43"/>
      <c r="F15" s="43"/>
      <c r="G15" s="43"/>
      <c r="H15" s="43"/>
      <c r="I15" s="43"/>
      <c r="J15" s="43"/>
    </row>
    <row r="16" spans="1:10" ht="39.950000000000003" customHeight="1">
      <c r="A16" s="296" t="s">
        <v>4</v>
      </c>
      <c r="B16" s="297"/>
      <c r="C16" s="298"/>
      <c r="D16" s="60" t="s">
        <v>5</v>
      </c>
      <c r="E16" s="60" t="s">
        <v>6</v>
      </c>
      <c r="F16" s="81" t="s">
        <v>7</v>
      </c>
      <c r="G16" s="81" t="s">
        <v>159</v>
      </c>
      <c r="H16" s="81" t="s">
        <v>157</v>
      </c>
      <c r="I16" s="81" t="s">
        <v>7</v>
      </c>
      <c r="J16" s="276" t="s">
        <v>158</v>
      </c>
    </row>
    <row r="17" spans="1:10">
      <c r="A17" s="294">
        <v>1</v>
      </c>
      <c r="B17" s="295"/>
      <c r="C17" s="295"/>
      <c r="D17" s="68">
        <v>2</v>
      </c>
      <c r="E17" s="68">
        <v>3</v>
      </c>
      <c r="F17" s="68">
        <v>4</v>
      </c>
      <c r="G17" s="68"/>
      <c r="H17" s="68">
        <v>2</v>
      </c>
      <c r="I17" s="68">
        <v>3</v>
      </c>
      <c r="J17" s="68">
        <v>4</v>
      </c>
    </row>
    <row r="18" spans="1:10" ht="20.100000000000001" customHeight="1">
      <c r="A18" s="155"/>
      <c r="B18" s="156"/>
      <c r="C18" s="157" t="s">
        <v>13</v>
      </c>
      <c r="D18" s="213">
        <f>D19+D26</f>
        <v>52689359</v>
      </c>
      <c r="E18" s="213">
        <f>E19+E26</f>
        <v>52689359</v>
      </c>
      <c r="F18" s="213">
        <f>F19+F26</f>
        <v>-11290686.01</v>
      </c>
      <c r="G18" s="213">
        <v>41398672.990000002</v>
      </c>
      <c r="H18" s="213">
        <f>E18+F18</f>
        <v>41398672.990000002</v>
      </c>
      <c r="I18" s="213">
        <f>I19+I26</f>
        <v>-326688.99000000209</v>
      </c>
      <c r="J18" s="213">
        <f>J19+J26</f>
        <v>41071984</v>
      </c>
    </row>
    <row r="19" spans="1:10" ht="20.100000000000001" customHeight="1">
      <c r="A19" s="158">
        <v>3</v>
      </c>
      <c r="B19" s="159" t="str">
        <f>IF(ISNUMBER(VALUE(#REF!)),#REF!,"")</f>
        <v/>
      </c>
      <c r="C19" s="160" t="s">
        <v>29</v>
      </c>
      <c r="D19" s="214">
        <f>D20+D21+D22+D23+D24+D25</f>
        <v>52554071</v>
      </c>
      <c r="E19" s="214">
        <f>E20+E21+E22+E23+E24+E25</f>
        <v>52554071</v>
      </c>
      <c r="F19" s="214">
        <f>F20+F21+F22+F23+F24+F25</f>
        <v>-11253936.01</v>
      </c>
      <c r="G19" s="214">
        <v>41300134.990000002</v>
      </c>
      <c r="H19" s="214">
        <f t="shared" ref="H19:H28" si="2">E19+F19</f>
        <v>41300134.990000002</v>
      </c>
      <c r="I19" s="214">
        <f t="shared" ref="I19:I25" si="3">J19-H19</f>
        <v>-275688.99000000209</v>
      </c>
      <c r="J19" s="214">
        <f>J20+J21+J22+J23+J24+J25</f>
        <v>41024446</v>
      </c>
    </row>
    <row r="20" spans="1:10" ht="15" customHeight="1">
      <c r="A20" s="161" t="str">
        <f>IF(ISNUMBER(VALUE(#REF!)),#REF!,"")</f>
        <v/>
      </c>
      <c r="B20" s="162">
        <v>31</v>
      </c>
      <c r="C20" s="163" t="s">
        <v>30</v>
      </c>
      <c r="D20" s="211">
        <v>1500143</v>
      </c>
      <c r="E20" s="211">
        <v>1500143</v>
      </c>
      <c r="F20" s="211">
        <f>'POSEBNI DIO'!E31+'POSEBNI DIO'!E65+'POSEBNI DIO'!E142+'POSEBNI DIO'!E148+'POSEBNI DIO'!E155+'POSEBNI DIO'!E117</f>
        <v>38406</v>
      </c>
      <c r="G20" s="211">
        <v>1538549</v>
      </c>
      <c r="H20" s="211">
        <f t="shared" si="2"/>
        <v>1538549</v>
      </c>
      <c r="I20" s="214">
        <f t="shared" si="3"/>
        <v>-87395</v>
      </c>
      <c r="J20" s="211">
        <v>1451154</v>
      </c>
    </row>
    <row r="21" spans="1:10" ht="15" customHeight="1">
      <c r="A21" s="161" t="str">
        <f>IF(ISNUMBER(VALUE(#REF!)),#REF!,"")</f>
        <v/>
      </c>
      <c r="B21" s="162">
        <v>32</v>
      </c>
      <c r="C21" s="163" t="s">
        <v>31</v>
      </c>
      <c r="D21" s="211">
        <v>1093461</v>
      </c>
      <c r="E21" s="211">
        <v>1093461</v>
      </c>
      <c r="F21" s="211">
        <f>'POSEBNI DIO'!E24+'POSEBNI DIO'!E27+'POSEBNI DIO'!E32+'POSEBNI DIO'!E43+'POSEBNI DIO'!E51+'POSEBNI DIO'!E66+'POSEBNI DIO'!E71+'POSEBNI DIO'!E86+'POSEBNI DIO'!E91+'POSEBNI DIO'!E103+'POSEBNI DIO'!E143+'POSEBNI DIO'!E149+'POSEBNI DIO'!E156+'POSEBNI DIO'!E118</f>
        <v>-187721</v>
      </c>
      <c r="G21" s="211">
        <v>905740</v>
      </c>
      <c r="H21" s="211">
        <f t="shared" si="2"/>
        <v>905740</v>
      </c>
      <c r="I21" s="214">
        <f t="shared" si="3"/>
        <v>-186194</v>
      </c>
      <c r="J21" s="211">
        <v>719546</v>
      </c>
    </row>
    <row r="22" spans="1:10" ht="15" customHeight="1">
      <c r="A22" s="161" t="str">
        <f>IF(ISNUMBER(VALUE(#REF!)),#REF!,"")</f>
        <v/>
      </c>
      <c r="B22" s="162">
        <v>34</v>
      </c>
      <c r="C22" s="163" t="s">
        <v>32</v>
      </c>
      <c r="D22" s="211">
        <v>498</v>
      </c>
      <c r="E22" s="211">
        <v>498</v>
      </c>
      <c r="F22" s="211"/>
      <c r="G22" s="211">
        <v>498</v>
      </c>
      <c r="H22" s="211">
        <f t="shared" si="2"/>
        <v>498</v>
      </c>
      <c r="I22" s="214">
        <f t="shared" si="3"/>
        <v>-100</v>
      </c>
      <c r="J22" s="211">
        <v>398</v>
      </c>
    </row>
    <row r="23" spans="1:10" ht="15" customHeight="1">
      <c r="A23" s="161" t="str">
        <f>IF(ISNUMBER(VALUE(#REF!)),#REF!,"")</f>
        <v/>
      </c>
      <c r="B23" s="162">
        <v>35</v>
      </c>
      <c r="C23" s="163" t="s">
        <v>33</v>
      </c>
      <c r="D23" s="211">
        <v>0</v>
      </c>
      <c r="E23" s="211">
        <v>0</v>
      </c>
      <c r="F23" s="211">
        <v>2071</v>
      </c>
      <c r="G23" s="211">
        <v>2071</v>
      </c>
      <c r="H23" s="211">
        <f t="shared" si="2"/>
        <v>2071</v>
      </c>
      <c r="I23" s="214">
        <f t="shared" si="3"/>
        <v>0</v>
      </c>
      <c r="J23" s="211">
        <v>2071</v>
      </c>
    </row>
    <row r="24" spans="1:10" ht="15" customHeight="1">
      <c r="A24" s="161" t="str">
        <f>IF(ISNUMBER(VALUE(#REF!)),#REF!,"")</f>
        <v/>
      </c>
      <c r="B24" s="162">
        <v>36</v>
      </c>
      <c r="C24" s="163" t="s">
        <v>34</v>
      </c>
      <c r="D24" s="211">
        <v>24826011</v>
      </c>
      <c r="E24" s="211">
        <v>24826011</v>
      </c>
      <c r="F24" s="211">
        <f>'POSEBNI DIO'!E19+'POSEBNI DIO'!E34+'POSEBNI DIO'!E47+'POSEBNI DIO'!E52+'POSEBNI DIO'!E55+'POSEBNI DIO'!E60+'POSEBNI DIO'!E68+'POSEBNI DIO'!E76+'POSEBNI DIO'!E81+'POSEBNI DIO'!E87+'POSEBNI DIO'!E92+'POSEBNI DIO'!E95+'POSEBNI DIO'!E99+'POSEBNI DIO'!E104+'POSEBNI DIO'!E107+'POSEBNI DIO'!E112+'POSEBNI DIO'!E123+'POSEBNI DIO'!E127+'POSEBNI DIO'!E130+'POSEBNI DIO'!E134+'POSEBNI DIO'!E138+'POSEBNI DIO'!E145+'POSEBNI DIO'!E151</f>
        <v>8003721.9900000002</v>
      </c>
      <c r="G24" s="211">
        <v>32829732.990000002</v>
      </c>
      <c r="H24" s="211">
        <v>38158993</v>
      </c>
      <c r="I24" s="214">
        <f t="shared" si="3"/>
        <v>-2000</v>
      </c>
      <c r="J24" s="211">
        <v>38156993</v>
      </c>
    </row>
    <row r="25" spans="1:10" ht="15" customHeight="1">
      <c r="A25" s="161" t="str">
        <f>IF(ISNUMBER(VALUE(#REF!)),#REF!,"")</f>
        <v/>
      </c>
      <c r="B25" s="162">
        <v>38</v>
      </c>
      <c r="C25" s="163" t="s">
        <v>35</v>
      </c>
      <c r="D25" s="211">
        <v>25133958</v>
      </c>
      <c r="E25" s="211">
        <v>25133958</v>
      </c>
      <c r="F25" s="211">
        <f>'POSEBNI DIO'!E20+'POSEBNI DIO'!E48+'POSEBNI DIO'!E56+'POSEBNI DIO'!E61+'POSEBNI DIO'!E67+'POSEBNI DIO'!E77+'POSEBNI DIO'!E82+'POSEBNI DIO'!E88+'POSEBNI DIO'!E100+'POSEBNI DIO'!E108+'POSEBNI DIO'!E113+'POSEBNI DIO'!E119+'POSEBNI DIO'!E124+'POSEBNI DIO'!E135</f>
        <v>-19110414</v>
      </c>
      <c r="G25" s="211">
        <v>6023544</v>
      </c>
      <c r="H25" s="211">
        <v>694284</v>
      </c>
      <c r="I25" s="214">
        <f t="shared" si="3"/>
        <v>0</v>
      </c>
      <c r="J25" s="211">
        <v>694284</v>
      </c>
    </row>
    <row r="26" spans="1:10" ht="20.100000000000001" customHeight="1">
      <c r="A26" s="158">
        <v>4</v>
      </c>
      <c r="B26" s="164" t="str">
        <f>IF(ISNUMBER(VALUE(#REF!)),#REF!,"")</f>
        <v/>
      </c>
      <c r="C26" s="160" t="s">
        <v>36</v>
      </c>
      <c r="D26" s="214">
        <f>D27+D28</f>
        <v>135288</v>
      </c>
      <c r="E26" s="214">
        <f>E27+E28</f>
        <v>135288</v>
      </c>
      <c r="F26" s="214">
        <f>F27+F28</f>
        <v>-36750</v>
      </c>
      <c r="G26" s="214">
        <v>98538</v>
      </c>
      <c r="H26" s="214">
        <f t="shared" si="2"/>
        <v>98538</v>
      </c>
      <c r="I26" s="214">
        <f>I27+I28</f>
        <v>-51000</v>
      </c>
      <c r="J26" s="214">
        <f t="shared" ref="J26:J28" si="4">H26+I26</f>
        <v>47538</v>
      </c>
    </row>
    <row r="27" spans="1:10" ht="15" customHeight="1">
      <c r="A27" s="161" t="str">
        <f>IF(ISNUMBER(VALUE(#REF!)),#REF!,"")</f>
        <v/>
      </c>
      <c r="B27" s="162">
        <v>41</v>
      </c>
      <c r="C27" s="165" t="s">
        <v>37</v>
      </c>
      <c r="D27" s="211">
        <v>72000</v>
      </c>
      <c r="E27" s="211">
        <v>72000</v>
      </c>
      <c r="F27" s="211">
        <f>'POSEBNI DIO'!E36</f>
        <v>-16750</v>
      </c>
      <c r="G27" s="211">
        <v>0</v>
      </c>
      <c r="H27" s="211">
        <f t="shared" si="2"/>
        <v>55250</v>
      </c>
      <c r="I27" s="211">
        <f>J27-H27</f>
        <v>-51000</v>
      </c>
      <c r="J27" s="211">
        <v>4250</v>
      </c>
    </row>
    <row r="28" spans="1:10" ht="15" customHeight="1">
      <c r="A28" s="166" t="str">
        <f>IF(ISNUMBER(VALUE(#REF!)),#REF!,"")</f>
        <v/>
      </c>
      <c r="B28" s="167">
        <v>42</v>
      </c>
      <c r="C28" s="168" t="s">
        <v>38</v>
      </c>
      <c r="D28" s="212">
        <v>63288</v>
      </c>
      <c r="E28" s="212">
        <v>63288</v>
      </c>
      <c r="F28" s="212">
        <f>'POSEBNI DIO'!E37</f>
        <v>-20000</v>
      </c>
      <c r="G28" s="212">
        <v>0</v>
      </c>
      <c r="H28" s="212">
        <f t="shared" si="2"/>
        <v>43288</v>
      </c>
      <c r="I28" s="212">
        <f>'POSEBNI DIO'!G37</f>
        <v>0</v>
      </c>
      <c r="J28" s="212">
        <f t="shared" si="4"/>
        <v>43288</v>
      </c>
    </row>
    <row r="29" spans="1:10">
      <c r="F29" s="83"/>
      <c r="G29" s="83"/>
      <c r="H29" s="83"/>
      <c r="I29" s="83"/>
      <c r="J29" s="83"/>
    </row>
    <row r="33" spans="9:9">
      <c r="I33" s="288"/>
    </row>
    <row r="36" spans="9:9">
      <c r="I36" s="288"/>
    </row>
  </sheetData>
  <sheetProtection algorithmName="SHA-512" hashValue="phe03iZz4RnSLEfTcpoROvzLCcecdGFuik2eUAXTgkOF9eB+rIl86tz/OCRb30zPlgJeKuWZv3QA3aJ+MoGwwA==" saltValue="L2IJrYdnY705MY4nYxvC7Q==" spinCount="100000" sheet="1" objects="1" scenarios="1"/>
  <mergeCells count="6">
    <mergeCell ref="A1:J1"/>
    <mergeCell ref="A17:C17"/>
    <mergeCell ref="A7:C7"/>
    <mergeCell ref="A6:C6"/>
    <mergeCell ref="A16:C16"/>
    <mergeCell ref="A3:J3"/>
  </mergeCells>
  <pageMargins left="0.74803149606299213" right="0.74803149606299213" top="0.98425196850393704" bottom="0.98425196850393704" header="0.51181102362204722" footer="0.51181102362204722"/>
  <pageSetup paperSize="9" scale="68" orientation="landscape" r:id="rId1"/>
  <headerFooter alignWithMargins="0">
    <oddFooter>&amp;LVrijeme  izvođenja upita: &amp;D. &amp;T&amp;R&amp;P/&amp;N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Q29"/>
  <sheetViews>
    <sheetView view="pageBreakPreview" zoomScale="85" zoomScaleNormal="90" zoomScaleSheetLayoutView="85" workbookViewId="0">
      <selection sqref="A1:I1"/>
    </sheetView>
  </sheetViews>
  <sheetFormatPr defaultColWidth="24" defaultRowHeight="15"/>
  <cols>
    <col min="1" max="1" width="24" style="27" customWidth="1"/>
    <col min="2" max="2" width="40.5" style="27" customWidth="1"/>
    <col min="3" max="4" width="25.83203125" style="34" hidden="1" customWidth="1"/>
    <col min="5" max="5" width="25.83203125" style="26" hidden="1" customWidth="1"/>
    <col min="6" max="8" width="25.83203125" style="26" customWidth="1"/>
    <col min="9" max="9" width="29.33203125" style="26" customWidth="1"/>
    <col min="10" max="16384" width="24" style="27"/>
  </cols>
  <sheetData>
    <row r="1" spans="1:17">
      <c r="A1" s="303" t="s">
        <v>39</v>
      </c>
      <c r="B1" s="303"/>
      <c r="C1" s="303"/>
      <c r="D1" s="303"/>
      <c r="E1" s="303"/>
      <c r="F1" s="303"/>
      <c r="G1" s="303"/>
      <c r="H1" s="303"/>
      <c r="I1" s="303"/>
    </row>
    <row r="2" spans="1:17">
      <c r="A2" s="28"/>
      <c r="B2" s="29"/>
      <c r="C2" s="30"/>
      <c r="D2" s="30"/>
      <c r="E2" s="19"/>
      <c r="F2" s="19"/>
      <c r="G2" s="19"/>
      <c r="H2" s="19"/>
      <c r="I2" s="19"/>
    </row>
    <row r="3" spans="1:17" ht="39.950000000000003" customHeight="1">
      <c r="A3" s="300" t="s">
        <v>4</v>
      </c>
      <c r="B3" s="301"/>
      <c r="C3" s="60" t="s">
        <v>5</v>
      </c>
      <c r="D3" s="60" t="s">
        <v>6</v>
      </c>
      <c r="E3" s="81" t="s">
        <v>7</v>
      </c>
      <c r="F3" s="81" t="s">
        <v>159</v>
      </c>
      <c r="G3" s="81" t="s">
        <v>157</v>
      </c>
      <c r="H3" s="81" t="s">
        <v>7</v>
      </c>
      <c r="I3" s="276" t="s">
        <v>158</v>
      </c>
    </row>
    <row r="4" spans="1:17">
      <c r="A4" s="302">
        <v>1</v>
      </c>
      <c r="B4" s="302"/>
      <c r="C4" s="90">
        <v>2</v>
      </c>
      <c r="D4" s="120">
        <v>3</v>
      </c>
      <c r="E4" s="90">
        <v>4</v>
      </c>
      <c r="F4" s="90">
        <v>2</v>
      </c>
      <c r="G4" s="90">
        <v>3</v>
      </c>
      <c r="H4" s="90">
        <v>4</v>
      </c>
      <c r="I4" s="90">
        <v>5</v>
      </c>
    </row>
    <row r="5" spans="1:17" ht="20.100000000000001" customHeight="1">
      <c r="A5" s="128"/>
      <c r="B5" s="129" t="s">
        <v>10</v>
      </c>
      <c r="C5" s="124">
        <f>C6+C9+C11</f>
        <v>52637486</v>
      </c>
      <c r="D5" s="124">
        <f>D6+D9+D11</f>
        <v>52637486</v>
      </c>
      <c r="E5" s="124">
        <f>E6+E9+E11</f>
        <v>-11239716.01</v>
      </c>
      <c r="F5" s="124">
        <v>41397769.990000002</v>
      </c>
      <c r="G5" s="124">
        <f>D5+E5</f>
        <v>41397769.990000002</v>
      </c>
      <c r="H5" s="124">
        <f>H6+H9+H11</f>
        <v>-326688.99000000209</v>
      </c>
      <c r="I5" s="124">
        <f>G5+H5</f>
        <v>41071081</v>
      </c>
    </row>
    <row r="6" spans="1:17" s="33" customFormat="1" ht="20.100000000000001" customHeight="1">
      <c r="A6" s="140" t="s">
        <v>40</v>
      </c>
      <c r="B6" s="130" t="s">
        <v>41</v>
      </c>
      <c r="C6" s="118">
        <f>C7+C8</f>
        <v>47369166</v>
      </c>
      <c r="D6" s="118">
        <f>D7+D8</f>
        <v>47369166</v>
      </c>
      <c r="E6" s="118">
        <f>E7+E8</f>
        <v>-13259077.01</v>
      </c>
      <c r="F6" s="271">
        <v>34110088.990000002</v>
      </c>
      <c r="G6" s="118">
        <f t="shared" ref="G6:G15" si="0">D6+E6</f>
        <v>34110088.990000002</v>
      </c>
      <c r="H6" s="271">
        <f>H7+H8</f>
        <v>-326688.99000000209</v>
      </c>
      <c r="I6" s="271">
        <f t="shared" ref="I6:I15" si="1">G6+H6</f>
        <v>33783400</v>
      </c>
      <c r="J6" s="32"/>
      <c r="K6" s="32"/>
      <c r="L6" s="32"/>
      <c r="M6" s="32"/>
      <c r="N6" s="32"/>
      <c r="O6" s="32"/>
      <c r="P6" s="32"/>
      <c r="Q6" s="32"/>
    </row>
    <row r="7" spans="1:17">
      <c r="A7" s="141" t="s">
        <v>42</v>
      </c>
      <c r="B7" s="143" t="s">
        <v>41</v>
      </c>
      <c r="C7" s="233">
        <v>47105678</v>
      </c>
      <c r="D7" s="233">
        <v>47105678</v>
      </c>
      <c r="E7" s="121">
        <f>'POSEBNI DIO'!E5</f>
        <v>-13288808.01</v>
      </c>
      <c r="F7" s="273">
        <v>33816869.990000002</v>
      </c>
      <c r="G7" s="121">
        <f t="shared" si="0"/>
        <v>33816869.990000002</v>
      </c>
      <c r="H7" s="273">
        <f>I7-G7</f>
        <v>-311897.99000000209</v>
      </c>
      <c r="I7" s="273">
        <v>33504972</v>
      </c>
      <c r="J7" s="23"/>
      <c r="K7" s="23"/>
      <c r="L7" s="23"/>
      <c r="M7" s="23"/>
      <c r="N7" s="23"/>
      <c r="O7" s="23"/>
      <c r="P7" s="23"/>
      <c r="Q7" s="23"/>
    </row>
    <row r="8" spans="1:17">
      <c r="A8" s="172" t="s">
        <v>43</v>
      </c>
      <c r="B8" s="173" t="s">
        <v>44</v>
      </c>
      <c r="C8" s="234">
        <v>263488</v>
      </c>
      <c r="D8" s="234">
        <v>263488</v>
      </c>
      <c r="E8" s="121">
        <f>'POSEBNI DIO'!E6</f>
        <v>29731</v>
      </c>
      <c r="F8" s="273">
        <v>293219</v>
      </c>
      <c r="G8" s="174">
        <f t="shared" si="0"/>
        <v>293219</v>
      </c>
      <c r="H8" s="273">
        <f>I8-G8</f>
        <v>-14791</v>
      </c>
      <c r="I8" s="275">
        <v>278428</v>
      </c>
      <c r="J8" s="23"/>
      <c r="K8" s="23"/>
      <c r="L8" s="23"/>
      <c r="M8" s="23"/>
      <c r="N8" s="23"/>
      <c r="O8" s="23"/>
      <c r="P8" s="23"/>
      <c r="Q8" s="23"/>
    </row>
    <row r="9" spans="1:17" ht="20.100000000000001" customHeight="1">
      <c r="A9" s="142" t="s">
        <v>45</v>
      </c>
      <c r="B9" s="144" t="s">
        <v>46</v>
      </c>
      <c r="C9" s="119">
        <f>C10</f>
        <v>20</v>
      </c>
      <c r="D9" s="119">
        <f>D10</f>
        <v>20</v>
      </c>
      <c r="E9" s="193">
        <f>E10</f>
        <v>0</v>
      </c>
      <c r="F9" s="193">
        <v>20</v>
      </c>
      <c r="G9" s="119">
        <f t="shared" si="0"/>
        <v>20</v>
      </c>
      <c r="H9" s="193">
        <f>H10</f>
        <v>0</v>
      </c>
      <c r="I9" s="272">
        <f>I10</f>
        <v>20</v>
      </c>
      <c r="J9" s="23"/>
      <c r="K9" s="23"/>
      <c r="L9" s="23"/>
      <c r="M9" s="23"/>
      <c r="N9" s="23"/>
      <c r="O9" s="23"/>
      <c r="P9" s="23"/>
      <c r="Q9" s="23"/>
    </row>
    <row r="10" spans="1:17">
      <c r="A10" s="141" t="s">
        <v>47</v>
      </c>
      <c r="B10" s="143" t="s">
        <v>48</v>
      </c>
      <c r="C10" s="233">
        <v>20</v>
      </c>
      <c r="D10" s="233">
        <v>20</v>
      </c>
      <c r="E10" s="121">
        <f>'POSEBNI DIO'!E7</f>
        <v>0</v>
      </c>
      <c r="F10" s="273">
        <v>20</v>
      </c>
      <c r="G10" s="121">
        <f t="shared" si="0"/>
        <v>20</v>
      </c>
      <c r="H10" s="273">
        <f>'POSEBNI DIO'!G7</f>
        <v>0</v>
      </c>
      <c r="I10" s="273">
        <v>20</v>
      </c>
      <c r="J10" s="23"/>
      <c r="K10" s="23"/>
      <c r="L10" s="23"/>
      <c r="M10" s="23"/>
      <c r="N10" s="23"/>
      <c r="O10" s="23"/>
      <c r="P10" s="23"/>
      <c r="Q10" s="23"/>
    </row>
    <row r="11" spans="1:17" ht="20.100000000000001" customHeight="1">
      <c r="A11" s="140" t="s">
        <v>49</v>
      </c>
      <c r="B11" s="130" t="s">
        <v>50</v>
      </c>
      <c r="C11" s="118">
        <f>C12+C13+C14+C15+C16</f>
        <v>5268300</v>
      </c>
      <c r="D11" s="118">
        <f>D12+D13+D14+D15+D16</f>
        <v>5268300</v>
      </c>
      <c r="E11" s="193">
        <f>E12+E13+E14+E15+E16</f>
        <v>2019361</v>
      </c>
      <c r="F11" s="193">
        <v>7287661</v>
      </c>
      <c r="G11" s="118">
        <f t="shared" si="0"/>
        <v>7287661</v>
      </c>
      <c r="H11" s="193">
        <f>H12+H13+H14+H15+H16</f>
        <v>0</v>
      </c>
      <c r="I11" s="271">
        <f t="shared" si="1"/>
        <v>7287661</v>
      </c>
      <c r="J11" s="22"/>
      <c r="K11" s="22"/>
      <c r="L11" s="22"/>
      <c r="M11" s="22"/>
      <c r="N11" s="22"/>
      <c r="O11" s="22"/>
      <c r="P11" s="22"/>
      <c r="Q11" s="22"/>
    </row>
    <row r="12" spans="1:17">
      <c r="A12" s="141" t="s">
        <v>51</v>
      </c>
      <c r="B12" s="143" t="s">
        <v>52</v>
      </c>
      <c r="C12" s="233">
        <v>1000</v>
      </c>
      <c r="D12" s="233">
        <v>1000</v>
      </c>
      <c r="E12" s="281">
        <v>7661</v>
      </c>
      <c r="F12" s="281">
        <v>8661</v>
      </c>
      <c r="G12" s="121">
        <f t="shared" si="0"/>
        <v>8661</v>
      </c>
      <c r="H12" s="281">
        <v>0</v>
      </c>
      <c r="I12" s="273">
        <f t="shared" si="1"/>
        <v>8661</v>
      </c>
      <c r="J12" s="23"/>
      <c r="K12" s="23"/>
      <c r="L12" s="23"/>
      <c r="M12" s="23"/>
      <c r="N12" s="23"/>
      <c r="O12" s="23"/>
      <c r="P12" s="23"/>
      <c r="Q12" s="23"/>
    </row>
    <row r="13" spans="1:17">
      <c r="A13" s="141">
        <v>52</v>
      </c>
      <c r="B13" s="143" t="s">
        <v>53</v>
      </c>
      <c r="C13" s="233">
        <v>0</v>
      </c>
      <c r="D13" s="233">
        <v>0</v>
      </c>
      <c r="E13" s="121"/>
      <c r="F13" s="273">
        <v>0</v>
      </c>
      <c r="G13" s="121">
        <f t="shared" si="0"/>
        <v>0</v>
      </c>
      <c r="H13" s="273">
        <v>0</v>
      </c>
      <c r="I13" s="273">
        <f t="shared" si="1"/>
        <v>0</v>
      </c>
      <c r="J13" s="23"/>
      <c r="K13" s="23"/>
      <c r="L13" s="23"/>
      <c r="M13" s="23"/>
      <c r="N13" s="23"/>
      <c r="O13" s="23"/>
      <c r="P13" s="23"/>
      <c r="Q13" s="23"/>
    </row>
    <row r="14" spans="1:17">
      <c r="A14" s="141" t="s">
        <v>54</v>
      </c>
      <c r="B14" s="143" t="s">
        <v>55</v>
      </c>
      <c r="C14" s="233">
        <v>11000</v>
      </c>
      <c r="D14" s="233">
        <v>11000</v>
      </c>
      <c r="E14" s="121">
        <f>'POSEBNI DIO'!E10</f>
        <v>-11000</v>
      </c>
      <c r="F14" s="273">
        <v>0</v>
      </c>
      <c r="G14" s="121">
        <f t="shared" si="0"/>
        <v>0</v>
      </c>
      <c r="H14" s="273">
        <f>'POSEBNI DIO'!G10</f>
        <v>0</v>
      </c>
      <c r="I14" s="273">
        <f t="shared" si="1"/>
        <v>0</v>
      </c>
      <c r="J14" s="23"/>
      <c r="K14" s="23"/>
      <c r="L14" s="23"/>
      <c r="M14" s="23"/>
      <c r="N14" s="23"/>
      <c r="O14" s="23"/>
      <c r="P14" s="23"/>
      <c r="Q14" s="23"/>
    </row>
    <row r="15" spans="1:17">
      <c r="A15" s="141" t="s">
        <v>56</v>
      </c>
      <c r="B15" s="143" t="s">
        <v>57</v>
      </c>
      <c r="C15" s="233">
        <v>0</v>
      </c>
      <c r="D15" s="233">
        <v>0</v>
      </c>
      <c r="E15" s="121">
        <f>'POSEBNI DIO'!E11</f>
        <v>0</v>
      </c>
      <c r="F15" s="273">
        <v>0</v>
      </c>
      <c r="G15" s="121">
        <f t="shared" si="0"/>
        <v>0</v>
      </c>
      <c r="H15" s="273">
        <f>'POSEBNI DIO'!G11</f>
        <v>0</v>
      </c>
      <c r="I15" s="273">
        <f t="shared" si="1"/>
        <v>0</v>
      </c>
      <c r="J15" s="23"/>
      <c r="K15" s="23"/>
      <c r="L15" s="23"/>
      <c r="M15" s="23"/>
      <c r="N15" s="23"/>
      <c r="O15" s="23"/>
      <c r="P15" s="23"/>
      <c r="Q15" s="23"/>
    </row>
    <row r="16" spans="1:17">
      <c r="A16" s="146" t="s">
        <v>58</v>
      </c>
      <c r="B16" s="145" t="s">
        <v>59</v>
      </c>
      <c r="C16" s="235">
        <v>5256300</v>
      </c>
      <c r="D16" s="235">
        <v>5256300</v>
      </c>
      <c r="E16" s="122">
        <f>'POSEBNI DIO'!E12</f>
        <v>2022700</v>
      </c>
      <c r="F16" s="274">
        <v>7279000</v>
      </c>
      <c r="G16" s="122">
        <f>D16+E16</f>
        <v>7279000</v>
      </c>
      <c r="H16" s="274">
        <f>'POSEBNI DIO'!G12</f>
        <v>0</v>
      </c>
      <c r="I16" s="274">
        <f>G16+H16</f>
        <v>7279000</v>
      </c>
      <c r="J16" s="23"/>
      <c r="K16" s="23"/>
      <c r="L16" s="23"/>
      <c r="M16" s="23"/>
      <c r="N16" s="23"/>
      <c r="O16" s="23"/>
      <c r="P16" s="23"/>
      <c r="Q16" s="23"/>
    </row>
    <row r="17" spans="1:17">
      <c r="A17" s="147"/>
      <c r="B17" s="206"/>
      <c r="C17" s="207"/>
      <c r="D17" s="207"/>
      <c r="E17" s="208"/>
      <c r="F17" s="208"/>
      <c r="G17" s="208"/>
      <c r="H17" s="208"/>
      <c r="I17" s="208"/>
      <c r="J17" s="23"/>
      <c r="K17" s="23"/>
      <c r="L17" s="23"/>
      <c r="M17" s="23"/>
      <c r="N17" s="23"/>
      <c r="O17" s="23"/>
      <c r="P17" s="23"/>
      <c r="Q17" s="23"/>
    </row>
    <row r="18" spans="1:17" s="31" customFormat="1" ht="14.25">
      <c r="A18" s="113"/>
      <c r="B18" s="117" t="s">
        <v>60</v>
      </c>
      <c r="C18" s="236">
        <f>C19+C22+C24</f>
        <v>52689359</v>
      </c>
      <c r="D18" s="236">
        <f>D19+D22+D24</f>
        <v>52689359</v>
      </c>
      <c r="E18" s="124">
        <f>E19+E22+E24</f>
        <v>-11290686.01</v>
      </c>
      <c r="F18" s="124">
        <v>41397769.990000002</v>
      </c>
      <c r="G18" s="124">
        <f>D18+E18</f>
        <v>41398672.990000002</v>
      </c>
      <c r="H18" s="124">
        <f t="shared" ref="H18:H26" si="2">I18-G18</f>
        <v>-326688.99000000209</v>
      </c>
      <c r="I18" s="124">
        <f>I19+I22+I24</f>
        <v>41071984</v>
      </c>
      <c r="J18" s="22"/>
      <c r="K18" s="22"/>
      <c r="L18" s="22"/>
      <c r="M18" s="22"/>
      <c r="N18" s="22"/>
      <c r="O18" s="22"/>
      <c r="P18" s="22"/>
      <c r="Q18" s="22"/>
    </row>
    <row r="19" spans="1:17" s="33" customFormat="1" ht="20.100000000000001" customHeight="1">
      <c r="A19" s="110" t="s">
        <v>40</v>
      </c>
      <c r="B19" s="115" t="s">
        <v>41</v>
      </c>
      <c r="C19" s="118">
        <f>C20+C21</f>
        <v>47369166</v>
      </c>
      <c r="D19" s="118">
        <f>D20+D21</f>
        <v>47369166</v>
      </c>
      <c r="E19" s="118">
        <f>E20+E21</f>
        <v>-13259077.01</v>
      </c>
      <c r="F19" s="271">
        <v>34110088.990000002</v>
      </c>
      <c r="G19" s="118">
        <f t="shared" ref="G19:G29" si="3">D19+E19</f>
        <v>34110088.990000002</v>
      </c>
      <c r="H19" s="271">
        <f t="shared" si="2"/>
        <v>-326688.99000000209</v>
      </c>
      <c r="I19" s="271">
        <f>I20+I21</f>
        <v>33783400</v>
      </c>
      <c r="J19" s="32"/>
      <c r="K19" s="32"/>
      <c r="L19" s="32"/>
      <c r="M19" s="32"/>
      <c r="N19" s="32"/>
      <c r="O19" s="32"/>
      <c r="P19" s="32"/>
      <c r="Q19" s="32"/>
    </row>
    <row r="20" spans="1:17" ht="15" customHeight="1">
      <c r="A20" s="111" t="s">
        <v>42</v>
      </c>
      <c r="B20" s="114" t="s">
        <v>41</v>
      </c>
      <c r="C20" s="233">
        <v>47105678</v>
      </c>
      <c r="D20" s="233">
        <v>47105678</v>
      </c>
      <c r="E20" s="121">
        <f>'POSEBNI DIO'!E5</f>
        <v>-13288808.01</v>
      </c>
      <c r="F20" s="273">
        <v>33816869.990000002</v>
      </c>
      <c r="G20" s="121">
        <f t="shared" si="3"/>
        <v>33816869.990000002</v>
      </c>
      <c r="H20" s="273">
        <f t="shared" si="2"/>
        <v>-311897.99000000209</v>
      </c>
      <c r="I20" s="273">
        <v>33504972</v>
      </c>
      <c r="J20" s="23"/>
      <c r="K20" s="23"/>
      <c r="L20" s="23"/>
      <c r="M20" s="23"/>
      <c r="N20" s="23"/>
      <c r="O20" s="23"/>
      <c r="P20" s="23"/>
      <c r="Q20" s="23"/>
    </row>
    <row r="21" spans="1:17">
      <c r="A21" s="111" t="s">
        <v>61</v>
      </c>
      <c r="B21" s="114" t="s">
        <v>44</v>
      </c>
      <c r="C21" s="233">
        <v>263488</v>
      </c>
      <c r="D21" s="233">
        <v>263488</v>
      </c>
      <c r="E21" s="121">
        <f>'POSEBNI DIO'!E6</f>
        <v>29731</v>
      </c>
      <c r="F21" s="273">
        <v>293219</v>
      </c>
      <c r="G21" s="174">
        <f t="shared" si="3"/>
        <v>293219</v>
      </c>
      <c r="H21" s="273">
        <f t="shared" si="2"/>
        <v>-14791</v>
      </c>
      <c r="I21" s="275">
        <v>278428</v>
      </c>
      <c r="J21" s="23"/>
      <c r="K21" s="23"/>
      <c r="L21" s="23"/>
      <c r="M21" s="23"/>
      <c r="N21" s="23"/>
      <c r="O21" s="23"/>
      <c r="P21" s="23"/>
      <c r="Q21" s="23"/>
    </row>
    <row r="22" spans="1:17" ht="20.100000000000001" customHeight="1">
      <c r="A22" s="110" t="s">
        <v>45</v>
      </c>
      <c r="B22" s="115" t="s">
        <v>46</v>
      </c>
      <c r="C22" s="118">
        <f>C23</f>
        <v>20</v>
      </c>
      <c r="D22" s="118">
        <f>D23</f>
        <v>20</v>
      </c>
      <c r="E22" s="193">
        <f>E23</f>
        <v>0</v>
      </c>
      <c r="F22" s="193">
        <v>20</v>
      </c>
      <c r="G22" s="119">
        <f t="shared" si="3"/>
        <v>20</v>
      </c>
      <c r="H22" s="193">
        <f t="shared" si="2"/>
        <v>0</v>
      </c>
      <c r="I22" s="272">
        <f>I23</f>
        <v>20</v>
      </c>
      <c r="J22" s="22"/>
      <c r="K22" s="22"/>
      <c r="L22" s="22"/>
      <c r="M22" s="22"/>
      <c r="N22" s="22"/>
      <c r="O22" s="22"/>
      <c r="P22" s="22"/>
      <c r="Q22" s="22"/>
    </row>
    <row r="23" spans="1:17">
      <c r="A23" s="111" t="s">
        <v>47</v>
      </c>
      <c r="B23" s="114" t="s">
        <v>48</v>
      </c>
      <c r="C23" s="233">
        <v>20</v>
      </c>
      <c r="D23" s="233">
        <v>20</v>
      </c>
      <c r="E23" s="121">
        <f>'POSEBNI DIO'!E7</f>
        <v>0</v>
      </c>
      <c r="F23" s="273">
        <v>20</v>
      </c>
      <c r="G23" s="121">
        <f t="shared" si="3"/>
        <v>20</v>
      </c>
      <c r="H23" s="273">
        <f t="shared" si="2"/>
        <v>0</v>
      </c>
      <c r="I23" s="273">
        <v>20</v>
      </c>
      <c r="J23" s="23"/>
      <c r="K23" s="23"/>
      <c r="L23" s="23"/>
      <c r="M23" s="23"/>
      <c r="N23" s="23"/>
      <c r="O23" s="23"/>
      <c r="P23" s="23"/>
      <c r="Q23" s="23"/>
    </row>
    <row r="24" spans="1:17" ht="20.100000000000001" customHeight="1">
      <c r="A24" s="110" t="s">
        <v>49</v>
      </c>
      <c r="B24" s="115" t="s">
        <v>50</v>
      </c>
      <c r="C24" s="118">
        <f>C25+C26+C27+C28+C29</f>
        <v>5320173</v>
      </c>
      <c r="D24" s="118">
        <f>D25+D26+D27+D28+D29</f>
        <v>5320173</v>
      </c>
      <c r="E24" s="193">
        <f>E25+E26+E27+E28+E29</f>
        <v>1968391</v>
      </c>
      <c r="F24" s="193">
        <v>7287661</v>
      </c>
      <c r="G24" s="118">
        <f t="shared" si="3"/>
        <v>7288564</v>
      </c>
      <c r="H24" s="193">
        <f t="shared" si="2"/>
        <v>0</v>
      </c>
      <c r="I24" s="271">
        <f>I25+I26+I27+I28+I29</f>
        <v>7288564</v>
      </c>
      <c r="J24" s="22"/>
      <c r="K24" s="22"/>
      <c r="L24" s="22"/>
      <c r="M24" s="22"/>
      <c r="N24" s="22"/>
      <c r="O24" s="22"/>
      <c r="P24" s="22"/>
      <c r="Q24" s="22"/>
    </row>
    <row r="25" spans="1:17">
      <c r="A25" s="111" t="s">
        <v>51</v>
      </c>
      <c r="B25" s="114" t="s">
        <v>52</v>
      </c>
      <c r="C25" s="233">
        <v>5000</v>
      </c>
      <c r="D25" s="233">
        <v>5000</v>
      </c>
      <c r="E25" s="121">
        <f>'POSEBNI DIO'!E8</f>
        <v>222</v>
      </c>
      <c r="F25" s="273">
        <v>8661</v>
      </c>
      <c r="G25" s="121">
        <f t="shared" si="3"/>
        <v>5222</v>
      </c>
      <c r="H25" s="273">
        <f t="shared" si="2"/>
        <v>0</v>
      </c>
      <c r="I25" s="273">
        <v>5222</v>
      </c>
      <c r="J25" s="23"/>
      <c r="K25" s="23"/>
      <c r="L25" s="23"/>
      <c r="M25" s="23"/>
      <c r="N25" s="23"/>
      <c r="O25" s="23"/>
      <c r="P25" s="23"/>
      <c r="Q25" s="23"/>
    </row>
    <row r="26" spans="1:17">
      <c r="A26" s="111">
        <v>52</v>
      </c>
      <c r="B26" s="114" t="s">
        <v>53</v>
      </c>
      <c r="C26" s="233">
        <v>47873</v>
      </c>
      <c r="D26" s="233">
        <v>47873</v>
      </c>
      <c r="E26" s="121">
        <f>'POSEBNI DIO'!E9</f>
        <v>-43531</v>
      </c>
      <c r="F26" s="273">
        <v>0</v>
      </c>
      <c r="G26" s="121">
        <f t="shared" si="3"/>
        <v>4342</v>
      </c>
      <c r="H26" s="273">
        <f t="shared" si="2"/>
        <v>0</v>
      </c>
      <c r="I26" s="273">
        <v>4342</v>
      </c>
      <c r="J26" s="23"/>
      <c r="K26" s="23"/>
      <c r="L26" s="23"/>
      <c r="M26" s="23"/>
      <c r="N26" s="23"/>
      <c r="O26" s="23"/>
      <c r="P26" s="23"/>
      <c r="Q26" s="23"/>
    </row>
    <row r="27" spans="1:17">
      <c r="A27" s="111" t="s">
        <v>54</v>
      </c>
      <c r="B27" s="114" t="s">
        <v>55</v>
      </c>
      <c r="C27" s="233">
        <v>11000</v>
      </c>
      <c r="D27" s="233">
        <v>11000</v>
      </c>
      <c r="E27" s="121">
        <f>'POSEBNI DIO'!E10</f>
        <v>-11000</v>
      </c>
      <c r="F27" s="273">
        <v>0</v>
      </c>
      <c r="G27" s="121">
        <v>0</v>
      </c>
      <c r="H27" s="273">
        <f>'POSEBNI DIO'!G10</f>
        <v>0</v>
      </c>
      <c r="I27" s="273">
        <f t="shared" ref="I27:I28" si="4">G27+H27</f>
        <v>0</v>
      </c>
      <c r="J27" s="23"/>
      <c r="K27" s="23"/>
      <c r="L27" s="23"/>
      <c r="M27" s="23"/>
      <c r="N27" s="23"/>
      <c r="O27" s="23"/>
      <c r="P27" s="23"/>
      <c r="Q27" s="23"/>
    </row>
    <row r="28" spans="1:17">
      <c r="A28" s="111" t="s">
        <v>56</v>
      </c>
      <c r="B28" s="114" t="s">
        <v>57</v>
      </c>
      <c r="C28" s="233">
        <v>0</v>
      </c>
      <c r="D28" s="233">
        <v>0</v>
      </c>
      <c r="E28" s="121">
        <f>'POSEBNI DIO'!E11</f>
        <v>0</v>
      </c>
      <c r="F28" s="273">
        <v>0</v>
      </c>
      <c r="G28" s="121">
        <v>0</v>
      </c>
      <c r="H28" s="273">
        <f>'POSEBNI DIO'!G11</f>
        <v>0</v>
      </c>
      <c r="I28" s="273">
        <f t="shared" si="4"/>
        <v>0</v>
      </c>
      <c r="J28" s="23"/>
      <c r="K28" s="23"/>
      <c r="L28" s="23"/>
      <c r="M28" s="23"/>
      <c r="N28" s="23"/>
      <c r="O28" s="23"/>
      <c r="P28" s="23"/>
      <c r="Q28" s="23"/>
    </row>
    <row r="29" spans="1:17">
      <c r="A29" s="112" t="s">
        <v>58</v>
      </c>
      <c r="B29" s="116" t="s">
        <v>59</v>
      </c>
      <c r="C29" s="235">
        <v>5256300</v>
      </c>
      <c r="D29" s="235">
        <v>5256300</v>
      </c>
      <c r="E29" s="122">
        <f>'POSEBNI DIO'!E12</f>
        <v>2022700</v>
      </c>
      <c r="F29" s="274">
        <v>7279000</v>
      </c>
      <c r="G29" s="122">
        <f t="shared" si="3"/>
        <v>7279000</v>
      </c>
      <c r="H29" s="274">
        <f>I29-G29</f>
        <v>0</v>
      </c>
      <c r="I29" s="274">
        <v>7279000</v>
      </c>
      <c r="J29" s="23"/>
      <c r="K29" s="23"/>
      <c r="L29" s="23"/>
      <c r="M29" s="23"/>
      <c r="N29" s="23"/>
      <c r="O29" s="23"/>
      <c r="P29" s="23"/>
      <c r="Q29" s="23"/>
    </row>
  </sheetData>
  <sheetProtection algorithmName="SHA-512" hashValue="/IgGJ3wFrObJkfajzYH3FMijb76Dh242G6HQaKPksLmn1nKOOfMPfbN/xXnZij7VfFh8y0UQ8J7DkCOSPteNwg==" saltValue="hzJwrTcCZTfI6hCNlLdPnQ==" spinCount="100000" sheet="1" objects="1" scenarios="1"/>
  <mergeCells count="3">
    <mergeCell ref="A3:B3"/>
    <mergeCell ref="A4:B4"/>
    <mergeCell ref="A1:I1"/>
  </mergeCells>
  <pageMargins left="0.39370078740157483" right="0.39370078740157483" top="0.39370078740157483" bottom="0.78740157480314965" header="0.19685039370078741" footer="0.47244094488188981"/>
  <pageSetup paperSize="9" scale="79" orientation="landscape" r:id="rId1"/>
  <headerFooter alignWithMargins="0">
    <oddFooter>&amp;C&amp;D. &amp;T&amp;R&amp;P/&amp;N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S28"/>
  <sheetViews>
    <sheetView view="pageBreakPreview" zoomScaleNormal="90" zoomScaleSheetLayoutView="100" workbookViewId="0">
      <selection sqref="A1:I1"/>
    </sheetView>
  </sheetViews>
  <sheetFormatPr defaultColWidth="24" defaultRowHeight="12.75"/>
  <cols>
    <col min="1" max="1" width="13.5" style="21" customWidth="1"/>
    <col min="2" max="2" width="44.83203125" style="14" customWidth="1"/>
    <col min="3" max="4" width="20.83203125" style="20" hidden="1" customWidth="1"/>
    <col min="5" max="5" width="26.1640625" style="20" hidden="1" customWidth="1"/>
    <col min="6" max="6" width="26.1640625" style="20" customWidth="1"/>
    <col min="7" max="7" width="20.83203125" style="20" customWidth="1"/>
    <col min="8" max="8" width="26.1640625" style="20" customWidth="1"/>
    <col min="9" max="9" width="29.33203125" style="20" customWidth="1"/>
    <col min="10" max="16384" width="24" style="14"/>
  </cols>
  <sheetData>
    <row r="1" spans="1:19" ht="15.75">
      <c r="A1" s="306" t="s">
        <v>62</v>
      </c>
      <c r="B1" s="306"/>
      <c r="C1" s="306"/>
      <c r="D1" s="306"/>
      <c r="E1" s="306"/>
      <c r="F1" s="306"/>
      <c r="G1" s="306"/>
      <c r="H1" s="306"/>
      <c r="I1" s="306"/>
    </row>
    <row r="2" spans="1:19" ht="15">
      <c r="A2" s="15"/>
      <c r="B2" s="16"/>
      <c r="C2" s="17"/>
      <c r="D2" s="18"/>
      <c r="E2" s="19"/>
      <c r="F2" s="19"/>
      <c r="G2" s="19"/>
      <c r="H2" s="19"/>
      <c r="I2" s="19"/>
    </row>
    <row r="3" spans="1:19" ht="39.950000000000003" customHeight="1">
      <c r="A3" s="300" t="s">
        <v>4</v>
      </c>
      <c r="B3" s="301"/>
      <c r="C3" s="60" t="s">
        <v>5</v>
      </c>
      <c r="D3" s="60" t="s">
        <v>6</v>
      </c>
      <c r="E3" s="81" t="s">
        <v>7</v>
      </c>
      <c r="F3" s="81" t="s">
        <v>159</v>
      </c>
      <c r="G3" s="81" t="s">
        <v>157</v>
      </c>
      <c r="H3" s="81" t="s">
        <v>7</v>
      </c>
      <c r="I3" s="276" t="s">
        <v>158</v>
      </c>
    </row>
    <row r="4" spans="1:19" ht="15">
      <c r="A4" s="304">
        <v>1</v>
      </c>
      <c r="B4" s="305"/>
      <c r="C4" s="106">
        <v>2</v>
      </c>
      <c r="D4" s="106">
        <v>3</v>
      </c>
      <c r="E4" s="106">
        <v>4</v>
      </c>
      <c r="F4" s="267">
        <v>2</v>
      </c>
      <c r="G4" s="106">
        <v>3</v>
      </c>
      <c r="H4" s="267">
        <v>4</v>
      </c>
      <c r="I4" s="267">
        <v>5</v>
      </c>
    </row>
    <row r="5" spans="1:19" ht="20.100000000000001" customHeight="1">
      <c r="A5" s="69"/>
      <c r="B5" s="103" t="s">
        <v>13</v>
      </c>
      <c r="C5" s="185">
        <f t="shared" ref="C5:E6" si="0">C6</f>
        <v>52689359</v>
      </c>
      <c r="D5" s="107">
        <f t="shared" si="0"/>
        <v>52689359</v>
      </c>
      <c r="E5" s="107">
        <f t="shared" si="0"/>
        <v>-11290686.01</v>
      </c>
      <c r="F5" s="268">
        <v>41398672.990000002</v>
      </c>
      <c r="G5" s="107">
        <f>G6</f>
        <v>41398672.990000002</v>
      </c>
      <c r="H5" s="268">
        <f>I5-G5</f>
        <v>-326688.99000000209</v>
      </c>
      <c r="I5" s="268">
        <f>I6</f>
        <v>41071984</v>
      </c>
    </row>
    <row r="6" spans="1:19" s="24" customFormat="1" ht="20.100000000000001" customHeight="1">
      <c r="A6" s="70" t="s">
        <v>63</v>
      </c>
      <c r="B6" s="104" t="s">
        <v>64</v>
      </c>
      <c r="C6" s="186">
        <f t="shared" si="0"/>
        <v>52689359</v>
      </c>
      <c r="D6" s="108">
        <f t="shared" si="0"/>
        <v>52689359</v>
      </c>
      <c r="E6" s="108">
        <f t="shared" si="0"/>
        <v>-11290686.01</v>
      </c>
      <c r="F6" s="269">
        <v>41398672.990000002</v>
      </c>
      <c r="G6" s="108">
        <f>G7</f>
        <v>41398672.990000002</v>
      </c>
      <c r="H6" s="269">
        <f>I6-G6</f>
        <v>-326688.99000000209</v>
      </c>
      <c r="I6" s="269">
        <f>I7</f>
        <v>41071984</v>
      </c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s="25" customFormat="1" ht="15">
      <c r="A7" s="71" t="s">
        <v>65</v>
      </c>
      <c r="B7" s="105" t="s">
        <v>66</v>
      </c>
      <c r="C7" s="187">
        <v>52689359</v>
      </c>
      <c r="D7" s="109">
        <v>52689359</v>
      </c>
      <c r="E7" s="109">
        <f>'POSEBNI DIO'!E4</f>
        <v>-11290686.01</v>
      </c>
      <c r="F7" s="270">
        <v>41398672.990000002</v>
      </c>
      <c r="G7" s="109">
        <f>D7+E7</f>
        <v>41398672.990000002</v>
      </c>
      <c r="H7" s="270">
        <f>I7-G7</f>
        <v>-326688.99000000209</v>
      </c>
      <c r="I7" s="270">
        <v>41071984</v>
      </c>
      <c r="J7" s="23"/>
      <c r="K7" s="23"/>
      <c r="L7" s="23"/>
      <c r="M7" s="23"/>
      <c r="N7" s="23"/>
      <c r="O7" s="23"/>
      <c r="P7" s="23"/>
      <c r="Q7" s="23"/>
      <c r="R7" s="23"/>
      <c r="S7" s="23"/>
    </row>
    <row r="27" spans="7:7">
      <c r="G27" s="20">
        <v>0</v>
      </c>
    </row>
    <row r="28" spans="7:7">
      <c r="G28" s="20">
        <v>0</v>
      </c>
    </row>
  </sheetData>
  <sheetProtection algorithmName="SHA-512" hashValue="0DvIwHjhv9QHTIfjBFiTLmR9vBXbTB16UgBa/x2l++YvIPT2Oti1KCVFtpvJUlpMvg6u7Hn/ePgGkHzQsojShA==" saltValue="hXoJydPr0vUlyvrSdsDyoQ==" spinCount="100000" sheet="1" objects="1" scenarios="1"/>
  <mergeCells count="3">
    <mergeCell ref="A3:B3"/>
    <mergeCell ref="A4:B4"/>
    <mergeCell ref="A1:I1"/>
  </mergeCells>
  <pageMargins left="0.39370078740157483" right="0.39370078740157483" top="0.39370078740157483" bottom="0.78740157480314965" header="0.19685039370078741" footer="0.47244094488188981"/>
  <pageSetup paperSize="9" scale="85" orientation="landscape" r:id="rId1"/>
  <headerFooter alignWithMargins="0">
    <oddFooter>&amp;C&amp;D. &amp;T&amp;R&amp;P/&amp;N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1"/>
  <sheetViews>
    <sheetView view="pageBreakPreview" zoomScale="60" zoomScaleNormal="85" workbookViewId="0">
      <selection sqref="A1:H1"/>
    </sheetView>
  </sheetViews>
  <sheetFormatPr defaultColWidth="9.1640625" defaultRowHeight="11.25"/>
  <cols>
    <col min="1" max="1" width="3.6640625" style="12" customWidth="1"/>
    <col min="2" max="2" width="6.33203125" style="12" customWidth="1"/>
    <col min="3" max="3" width="67" style="12" customWidth="1"/>
    <col min="4" max="4" width="30.83203125" style="12" hidden="1" customWidth="1"/>
    <col min="5" max="8" width="30.83203125" style="12" customWidth="1"/>
    <col min="9" max="16384" width="9.1640625" style="12"/>
  </cols>
  <sheetData>
    <row r="1" spans="1:8" ht="15.75" customHeight="1">
      <c r="A1" s="310" t="s">
        <v>2</v>
      </c>
      <c r="B1" s="310"/>
      <c r="C1" s="310"/>
      <c r="D1" s="310"/>
      <c r="E1" s="310"/>
      <c r="F1" s="310"/>
      <c r="G1" s="310"/>
      <c r="H1" s="310"/>
    </row>
    <row r="2" spans="1:8" ht="18">
      <c r="A2" s="13"/>
      <c r="B2" s="13"/>
      <c r="C2" s="13"/>
      <c r="D2" s="13"/>
      <c r="E2" s="13"/>
      <c r="F2" s="13"/>
      <c r="G2" s="13"/>
      <c r="H2" s="13"/>
    </row>
    <row r="3" spans="1:8" ht="15.75" customHeight="1">
      <c r="A3" s="310" t="s">
        <v>67</v>
      </c>
      <c r="B3" s="310"/>
      <c r="C3" s="310"/>
      <c r="D3" s="310"/>
      <c r="E3" s="310"/>
      <c r="F3" s="310"/>
      <c r="G3" s="310"/>
      <c r="H3" s="310"/>
    </row>
    <row r="4" spans="1:8" ht="15.75" customHeight="1">
      <c r="A4" s="84"/>
      <c r="B4" s="84"/>
      <c r="C4" s="84"/>
      <c r="D4" s="84"/>
      <c r="E4" s="287"/>
      <c r="F4" s="84"/>
      <c r="G4" s="84"/>
      <c r="H4" s="84"/>
    </row>
    <row r="5" spans="1:8" ht="15.75">
      <c r="A5" s="310" t="s">
        <v>68</v>
      </c>
      <c r="B5" s="310"/>
      <c r="C5" s="310"/>
      <c r="D5" s="310"/>
      <c r="E5" s="310"/>
      <c r="F5" s="310"/>
      <c r="G5" s="310"/>
      <c r="H5" s="310"/>
    </row>
    <row r="6" spans="1:8" ht="15.75">
      <c r="A6" s="84"/>
      <c r="B6" s="84"/>
      <c r="C6" s="84"/>
      <c r="D6" s="84"/>
      <c r="E6" s="287"/>
      <c r="F6" s="84"/>
      <c r="G6" s="84"/>
      <c r="H6" s="84"/>
    </row>
    <row r="7" spans="1:8" ht="39.950000000000003" customHeight="1">
      <c r="A7" s="311" t="s">
        <v>4</v>
      </c>
      <c r="B7" s="312"/>
      <c r="C7" s="313"/>
      <c r="D7" s="60" t="s">
        <v>5</v>
      </c>
      <c r="E7" s="81" t="s">
        <v>159</v>
      </c>
      <c r="F7" s="60" t="s">
        <v>6</v>
      </c>
      <c r="G7" s="81" t="s">
        <v>7</v>
      </c>
      <c r="H7" s="276" t="s">
        <v>158</v>
      </c>
    </row>
    <row r="8" spans="1:8" ht="14.25">
      <c r="A8" s="311">
        <v>1</v>
      </c>
      <c r="B8" s="312"/>
      <c r="C8" s="313"/>
      <c r="D8" s="171">
        <v>2</v>
      </c>
      <c r="E8" s="96">
        <v>2</v>
      </c>
      <c r="F8" s="96">
        <v>3</v>
      </c>
      <c r="G8" s="97">
        <v>4</v>
      </c>
      <c r="H8" s="97">
        <v>5</v>
      </c>
    </row>
    <row r="9" spans="1:8" ht="20.100000000000001" customHeight="1">
      <c r="A9" s="92">
        <v>8</v>
      </c>
      <c r="B9" s="93"/>
      <c r="C9" s="188" t="s">
        <v>69</v>
      </c>
      <c r="D9" s="131">
        <v>0</v>
      </c>
      <c r="E9" s="131"/>
      <c r="F9" s="101">
        <v>0</v>
      </c>
      <c r="G9" s="99">
        <v>0</v>
      </c>
      <c r="H9" s="99">
        <v>0</v>
      </c>
    </row>
    <row r="10" spans="1:8" ht="20.100000000000001" customHeight="1">
      <c r="A10" s="94">
        <v>5</v>
      </c>
      <c r="B10" s="95"/>
      <c r="C10" s="98" t="s">
        <v>70</v>
      </c>
      <c r="D10" s="132">
        <v>0</v>
      </c>
      <c r="E10" s="132"/>
      <c r="F10" s="102">
        <v>0</v>
      </c>
      <c r="G10" s="100">
        <v>0</v>
      </c>
      <c r="H10" s="100">
        <v>0</v>
      </c>
    </row>
    <row r="11" spans="1:8" ht="15">
      <c r="A11" s="307"/>
      <c r="B11" s="308"/>
      <c r="C11" s="308"/>
      <c r="D11" s="309"/>
      <c r="E11" s="286"/>
      <c r="F11" s="91"/>
      <c r="G11" s="91"/>
      <c r="H11" s="91"/>
    </row>
    <row r="27" spans="7:7">
      <c r="G27" s="12">
        <v>0</v>
      </c>
    </row>
    <row r="28" spans="7:7">
      <c r="G28" s="12">
        <v>0</v>
      </c>
    </row>
    <row r="41" spans="4:5" ht="12.75">
      <c r="D41" s="138"/>
      <c r="E41" s="138"/>
    </row>
  </sheetData>
  <sheetProtection algorithmName="SHA-512" hashValue="sUcpXkB6f91Q6dZPlSYibq4ReYkkS/4O91BScmK70Ku7GKI6BY82HkyuKUmvjmTDvp8WVU+0QHSni275dSp1Zg==" saltValue="oG7X6DZBHfjQjD9xiHvuHg==" spinCount="100000" sheet="1" objects="1" scenarios="1"/>
  <mergeCells count="6">
    <mergeCell ref="A11:D11"/>
    <mergeCell ref="A1:H1"/>
    <mergeCell ref="A3:H3"/>
    <mergeCell ref="A5:H5"/>
    <mergeCell ref="A7:C7"/>
    <mergeCell ref="A8:C8"/>
  </mergeCells>
  <pageMargins left="0.7" right="0.7" top="0.75" bottom="0.75" header="0.3" footer="0.3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8"/>
  <sheetViews>
    <sheetView view="pageBreakPreview" zoomScale="60" zoomScaleNormal="85" workbookViewId="0">
      <selection activeCell="A3" sqref="A3:H3"/>
    </sheetView>
  </sheetViews>
  <sheetFormatPr defaultColWidth="9.1640625" defaultRowHeight="11.25"/>
  <cols>
    <col min="1" max="1" width="12.1640625" style="12" customWidth="1"/>
    <col min="2" max="2" width="20.5" style="12" customWidth="1"/>
    <col min="3" max="3" width="40.83203125" style="12" customWidth="1"/>
    <col min="4" max="4" width="30.83203125" style="12" hidden="1" customWidth="1"/>
    <col min="5" max="8" width="30.83203125" style="12" customWidth="1"/>
    <col min="9" max="16384" width="9.1640625" style="12"/>
  </cols>
  <sheetData>
    <row r="1" spans="1:8" ht="15.75" customHeight="1">
      <c r="A1" s="310"/>
      <c r="B1" s="310"/>
      <c r="C1" s="310"/>
      <c r="D1" s="310"/>
      <c r="E1" s="310"/>
      <c r="F1" s="310"/>
      <c r="G1" s="310"/>
      <c r="H1" s="310"/>
    </row>
    <row r="2" spans="1:8" ht="18">
      <c r="A2" s="13"/>
      <c r="B2" s="13"/>
      <c r="C2" s="13"/>
      <c r="D2" s="13"/>
      <c r="E2" s="13"/>
      <c r="F2" s="13"/>
      <c r="G2" s="13"/>
      <c r="H2" s="13"/>
    </row>
    <row r="3" spans="1:8" ht="15.75" customHeight="1">
      <c r="A3" s="310" t="s">
        <v>71</v>
      </c>
      <c r="B3" s="310"/>
      <c r="C3" s="310"/>
      <c r="D3" s="310"/>
      <c r="E3" s="310"/>
      <c r="F3" s="310"/>
      <c r="G3" s="310"/>
      <c r="H3" s="310"/>
    </row>
    <row r="4" spans="1:8" ht="18">
      <c r="A4" s="13"/>
      <c r="B4" s="13"/>
      <c r="C4" s="13"/>
      <c r="D4" s="13"/>
      <c r="E4" s="13"/>
      <c r="F4" s="13"/>
      <c r="G4" s="13"/>
      <c r="H4" s="13"/>
    </row>
    <row r="5" spans="1:8" ht="39.950000000000003" customHeight="1">
      <c r="A5" s="316" t="s">
        <v>4</v>
      </c>
      <c r="B5" s="317"/>
      <c r="C5" s="317"/>
      <c r="D5" s="60" t="s">
        <v>5</v>
      </c>
      <c r="E5" s="81" t="s">
        <v>159</v>
      </c>
      <c r="F5" s="60" t="s">
        <v>6</v>
      </c>
      <c r="G5" s="81" t="s">
        <v>7</v>
      </c>
      <c r="H5" s="276" t="s">
        <v>158</v>
      </c>
    </row>
    <row r="6" spans="1:8" ht="14.25" customHeight="1">
      <c r="A6" s="311">
        <v>1</v>
      </c>
      <c r="B6" s="312"/>
      <c r="C6" s="313"/>
      <c r="D6" s="96">
        <v>2</v>
      </c>
      <c r="E6" s="96">
        <v>2</v>
      </c>
      <c r="F6" s="96">
        <v>3</v>
      </c>
      <c r="G6" s="96">
        <v>4</v>
      </c>
      <c r="H6" s="96">
        <v>5</v>
      </c>
    </row>
    <row r="7" spans="1:8" ht="20.100000000000001" customHeight="1">
      <c r="A7" s="318" t="s">
        <v>72</v>
      </c>
      <c r="B7" s="319"/>
      <c r="C7" s="320"/>
      <c r="D7" s="135">
        <v>0</v>
      </c>
      <c r="E7" s="135"/>
      <c r="F7" s="101">
        <v>0</v>
      </c>
      <c r="G7" s="101">
        <v>0</v>
      </c>
      <c r="H7" s="101">
        <v>0</v>
      </c>
    </row>
    <row r="8" spans="1:8" ht="20.100000000000001" customHeight="1">
      <c r="A8" s="321" t="s">
        <v>73</v>
      </c>
      <c r="B8" s="322"/>
      <c r="C8" s="323"/>
      <c r="D8" s="169">
        <v>0</v>
      </c>
      <c r="E8" s="169"/>
      <c r="F8" s="170">
        <v>0</v>
      </c>
      <c r="G8" s="133">
        <f>G49</f>
        <v>0</v>
      </c>
      <c r="H8" s="133">
        <v>0</v>
      </c>
    </row>
    <row r="9" spans="1:8" ht="18.75" customHeight="1">
      <c r="A9" s="314" t="s">
        <v>74</v>
      </c>
      <c r="B9" s="315"/>
      <c r="C9" s="315"/>
      <c r="D9" s="136">
        <v>0</v>
      </c>
      <c r="E9" s="136"/>
      <c r="F9" s="102">
        <v>0</v>
      </c>
      <c r="G9" s="102">
        <v>0</v>
      </c>
      <c r="H9" s="102">
        <v>0</v>
      </c>
    </row>
    <row r="10" spans="1:8">
      <c r="A10" s="134"/>
      <c r="B10" s="134"/>
      <c r="C10" s="134"/>
    </row>
    <row r="27" spans="3:7">
      <c r="C27" s="12" t="s">
        <v>75</v>
      </c>
      <c r="G27" s="12">
        <v>0</v>
      </c>
    </row>
    <row r="28" spans="3:7">
      <c r="C28" s="12" t="s">
        <v>75</v>
      </c>
      <c r="G28" s="12">
        <v>0</v>
      </c>
    </row>
  </sheetData>
  <sheetProtection algorithmName="SHA-512" hashValue="NemzpDZTHSHMNVVexeYRpN2fPDe90/LtSP1ZMiM+GPvdij4YewrBFFA0EYfV4y7N1H/v9Pl0CDbC7yNQwYKGgQ==" saltValue="lQLvB0WKQSUbaL0Nt74HHw==" spinCount="100000" sheet="1" objects="1" scenarios="1"/>
  <mergeCells count="7">
    <mergeCell ref="A9:C9"/>
    <mergeCell ref="A6:C6"/>
    <mergeCell ref="A1:H1"/>
    <mergeCell ref="A3:H3"/>
    <mergeCell ref="A5:C5"/>
    <mergeCell ref="A7:C7"/>
    <mergeCell ref="A8:C8"/>
  </mergeCells>
  <pageMargins left="0.7" right="0.7" top="0.75" bottom="0.75" header="0.3" footer="0.3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J156"/>
  <sheetViews>
    <sheetView zoomScale="85" zoomScaleNormal="85" zoomScaleSheetLayoutView="85" workbookViewId="0">
      <selection sqref="A1:J1"/>
    </sheetView>
  </sheetViews>
  <sheetFormatPr defaultColWidth="24" defaultRowHeight="12.75"/>
  <cols>
    <col min="1" max="1" width="28.33203125" style="21" customWidth="1"/>
    <col min="2" max="2" width="62.6640625" style="14" customWidth="1"/>
    <col min="3" max="3" width="20.83203125" style="20" hidden="1" customWidth="1"/>
    <col min="4" max="4" width="20.83203125" style="14" hidden="1" customWidth="1"/>
    <col min="5" max="5" width="25" style="14" hidden="1" customWidth="1"/>
    <col min="6" max="6" width="25.33203125" style="14" customWidth="1"/>
    <col min="7" max="7" width="29.33203125" style="14" hidden="1" customWidth="1"/>
    <col min="8" max="8" width="31.83203125" style="14" customWidth="1"/>
    <col min="9" max="9" width="24.1640625" style="14" customWidth="1"/>
    <col min="10" max="10" width="29" style="14" customWidth="1"/>
    <col min="11" max="16384" width="24" style="14"/>
  </cols>
  <sheetData>
    <row r="1" spans="1:10" ht="15.75">
      <c r="A1" s="325" t="s">
        <v>76</v>
      </c>
      <c r="B1" s="325"/>
      <c r="C1" s="325"/>
      <c r="D1" s="325"/>
      <c r="E1" s="325"/>
      <c r="F1" s="325"/>
      <c r="G1" s="325"/>
      <c r="H1" s="325"/>
      <c r="I1" s="325"/>
      <c r="J1" s="325"/>
    </row>
    <row r="2" spans="1:10">
      <c r="A2" s="15"/>
      <c r="B2" s="16"/>
    </row>
    <row r="3" spans="1:10" ht="47.25" customHeight="1">
      <c r="A3" s="324" t="s">
        <v>4</v>
      </c>
      <c r="B3" s="324"/>
      <c r="C3" s="276" t="s">
        <v>5</v>
      </c>
      <c r="D3" s="276" t="s">
        <v>6</v>
      </c>
      <c r="E3" s="81" t="s">
        <v>7</v>
      </c>
      <c r="F3" s="81" t="s">
        <v>159</v>
      </c>
      <c r="G3" s="81" t="s">
        <v>7</v>
      </c>
      <c r="H3" s="276" t="s">
        <v>157</v>
      </c>
      <c r="I3" s="276" t="s">
        <v>7</v>
      </c>
      <c r="J3" s="276" t="s">
        <v>158</v>
      </c>
    </row>
    <row r="4" spans="1:10" ht="15" customHeight="1">
      <c r="A4" s="137" t="s">
        <v>77</v>
      </c>
      <c r="B4" s="177" t="s">
        <v>78</v>
      </c>
      <c r="C4" s="217">
        <f>C5+C6+C7+C8+C9+C10+C11+C12</f>
        <v>52689359</v>
      </c>
      <c r="D4" s="217">
        <f>D5+D6+D7+D8+D9+D10+D11+D12</f>
        <v>52689359</v>
      </c>
      <c r="E4" s="191">
        <f>SUM(E5:E12)</f>
        <v>-11290686.01</v>
      </c>
      <c r="F4" s="243">
        <f>C4+E4</f>
        <v>41398672.990000002</v>
      </c>
      <c r="G4" s="260">
        <f>SUM(G5:G12)</f>
        <v>0</v>
      </c>
      <c r="H4" s="285">
        <f>F4+G4</f>
        <v>41398672.990000002</v>
      </c>
      <c r="I4" s="260">
        <f>J4-H4</f>
        <v>-326688.99000000209</v>
      </c>
      <c r="J4" s="261">
        <f>J5+J6+J7+J8+J9+J10+J11+J12</f>
        <v>41071984</v>
      </c>
    </row>
    <row r="5" spans="1:10" ht="15" customHeight="1">
      <c r="A5" s="139" t="s">
        <v>42</v>
      </c>
      <c r="B5" s="178" t="s">
        <v>41</v>
      </c>
      <c r="C5" s="218">
        <f>C16+C29+C45+C73+C97+C110+C115+C121+C137</f>
        <v>47105678</v>
      </c>
      <c r="D5" s="218">
        <f>D16+D29+D45+D73+D97+D110+D115+D121+D137</f>
        <v>47105678</v>
      </c>
      <c r="E5" s="192">
        <f>E16+E29+E45+E73+E97+E110+E115+E121+E136+E153</f>
        <v>-13288808.01</v>
      </c>
      <c r="F5" s="244">
        <f t="shared" ref="F5:F70" si="0">C5+E5</f>
        <v>33816869.990000002</v>
      </c>
      <c r="G5" s="192">
        <f>G16+G29+G45+G73+G97+G110+G115+G121+G136+G153</f>
        <v>0</v>
      </c>
      <c r="H5" s="244">
        <f t="shared" ref="H5:H68" si="1">F5+G5</f>
        <v>33816869.990000002</v>
      </c>
      <c r="I5" s="192">
        <f>J5-H5</f>
        <v>-311897.99000000209</v>
      </c>
      <c r="J5" s="196">
        <v>33504972</v>
      </c>
    </row>
    <row r="6" spans="1:10" ht="15" customHeight="1">
      <c r="A6" s="139" t="s">
        <v>61</v>
      </c>
      <c r="B6" s="178" t="s">
        <v>44</v>
      </c>
      <c r="C6" s="218">
        <f>C22+C63+C84+C125+C140</f>
        <v>263488</v>
      </c>
      <c r="D6" s="218">
        <f>D22+D63+D84+D125+D140</f>
        <v>263488</v>
      </c>
      <c r="E6" s="192">
        <f>E22+E63+E125+E140</f>
        <v>29731</v>
      </c>
      <c r="F6" s="244">
        <f t="shared" si="0"/>
        <v>293219</v>
      </c>
      <c r="G6" s="192">
        <f>G22+G63+G125+G140</f>
        <v>0</v>
      </c>
      <c r="H6" s="244">
        <f t="shared" si="1"/>
        <v>293219</v>
      </c>
      <c r="I6" s="192">
        <f>J6-H6</f>
        <v>-14791</v>
      </c>
      <c r="J6" s="196">
        <v>278428</v>
      </c>
    </row>
    <row r="7" spans="1:10" ht="15" customHeight="1">
      <c r="A7" s="139" t="s">
        <v>47</v>
      </c>
      <c r="B7" s="178" t="s">
        <v>48</v>
      </c>
      <c r="C7" s="218">
        <f>C25+C78+C89+C38</f>
        <v>20</v>
      </c>
      <c r="D7" s="218">
        <f>D25+D78+D89+D38</f>
        <v>20</v>
      </c>
      <c r="E7" s="192">
        <f>E25+E38+E78+E89</f>
        <v>0</v>
      </c>
      <c r="F7" s="244">
        <f t="shared" si="0"/>
        <v>20</v>
      </c>
      <c r="G7" s="192">
        <f>G25+G38+G78+G89</f>
        <v>0</v>
      </c>
      <c r="H7" s="244">
        <f t="shared" si="1"/>
        <v>20</v>
      </c>
      <c r="I7" s="192">
        <f>I25+I38+I78+I89</f>
        <v>0</v>
      </c>
      <c r="J7" s="196">
        <f t="shared" ref="J7:J12" si="2">H7+I7</f>
        <v>20</v>
      </c>
    </row>
    <row r="8" spans="1:10" ht="15" customHeight="1">
      <c r="A8" s="139" t="s">
        <v>51</v>
      </c>
      <c r="B8" s="179" t="s">
        <v>52</v>
      </c>
      <c r="C8" s="218">
        <f>C41+C49+C101+C128</f>
        <v>5000</v>
      </c>
      <c r="D8" s="218">
        <f>D41+D49+D101+D128</f>
        <v>5000</v>
      </c>
      <c r="E8" s="192">
        <f>E49+E101+E128</f>
        <v>222</v>
      </c>
      <c r="F8" s="244">
        <f>C8+E8</f>
        <v>5222</v>
      </c>
      <c r="G8" s="192">
        <f>G49+G101+G128</f>
        <v>0</v>
      </c>
      <c r="H8" s="244">
        <f t="shared" si="1"/>
        <v>5222</v>
      </c>
      <c r="I8" s="192">
        <f>I49+I101+I128</f>
        <v>0</v>
      </c>
      <c r="J8" s="196">
        <f t="shared" si="2"/>
        <v>5222</v>
      </c>
    </row>
    <row r="9" spans="1:10" ht="15" customHeight="1">
      <c r="A9" s="139">
        <v>52</v>
      </c>
      <c r="B9" s="178" t="s">
        <v>53</v>
      </c>
      <c r="C9" s="218">
        <f>C53+C105</f>
        <v>47873</v>
      </c>
      <c r="D9" s="218">
        <f>D53+D105</f>
        <v>47873</v>
      </c>
      <c r="E9" s="192">
        <f>E53+E105</f>
        <v>-43531</v>
      </c>
      <c r="F9" s="244">
        <f t="shared" si="0"/>
        <v>4342</v>
      </c>
      <c r="G9" s="192">
        <f>G53+G105</f>
        <v>0</v>
      </c>
      <c r="H9" s="244">
        <f t="shared" si="1"/>
        <v>4342</v>
      </c>
      <c r="I9" s="192">
        <f>I53+I105</f>
        <v>0</v>
      </c>
      <c r="J9" s="196">
        <f t="shared" si="2"/>
        <v>4342</v>
      </c>
    </row>
    <row r="10" spans="1:10" ht="15" customHeight="1">
      <c r="A10" s="139" t="s">
        <v>54</v>
      </c>
      <c r="B10" s="178" t="s">
        <v>55</v>
      </c>
      <c r="C10" s="218">
        <f>C69+C93</f>
        <v>11000</v>
      </c>
      <c r="D10" s="218">
        <f>D69+D93</f>
        <v>11000</v>
      </c>
      <c r="E10" s="192">
        <f>E69</f>
        <v>-11000</v>
      </c>
      <c r="F10" s="244">
        <f t="shared" si="0"/>
        <v>0</v>
      </c>
      <c r="G10" s="192">
        <f>G69</f>
        <v>0</v>
      </c>
      <c r="H10" s="244">
        <f t="shared" si="1"/>
        <v>0</v>
      </c>
      <c r="I10" s="192">
        <f>I69</f>
        <v>0</v>
      </c>
      <c r="J10" s="196">
        <f t="shared" si="2"/>
        <v>0</v>
      </c>
    </row>
    <row r="11" spans="1:10" ht="15" customHeight="1">
      <c r="A11" s="139" t="s">
        <v>56</v>
      </c>
      <c r="B11" s="178" t="s">
        <v>57</v>
      </c>
      <c r="C11" s="218">
        <f>C146</f>
        <v>0</v>
      </c>
      <c r="D11" s="218">
        <f>D146</f>
        <v>0</v>
      </c>
      <c r="E11" s="192">
        <f>E146</f>
        <v>0</v>
      </c>
      <c r="F11" s="244">
        <f t="shared" si="0"/>
        <v>0</v>
      </c>
      <c r="G11" s="192">
        <f>G146</f>
        <v>0</v>
      </c>
      <c r="H11" s="244">
        <f t="shared" si="1"/>
        <v>0</v>
      </c>
      <c r="I11" s="192">
        <f>I146</f>
        <v>0</v>
      </c>
      <c r="J11" s="196">
        <f t="shared" si="2"/>
        <v>0</v>
      </c>
    </row>
    <row r="12" spans="1:10" ht="15" customHeight="1">
      <c r="A12" s="139" t="s">
        <v>58</v>
      </c>
      <c r="B12" s="178" t="s">
        <v>59</v>
      </c>
      <c r="C12" s="218">
        <f>C58+C132</f>
        <v>5256300</v>
      </c>
      <c r="D12" s="218">
        <f>D58+D132</f>
        <v>5256300</v>
      </c>
      <c r="E12" s="192">
        <f>E58+E132</f>
        <v>2022700</v>
      </c>
      <c r="F12" s="244">
        <f t="shared" si="0"/>
        <v>7279000</v>
      </c>
      <c r="G12" s="192">
        <f>G58+G132</f>
        <v>0</v>
      </c>
      <c r="H12" s="244">
        <f t="shared" si="1"/>
        <v>7279000</v>
      </c>
      <c r="I12" s="192">
        <f>I58+I132</f>
        <v>0</v>
      </c>
      <c r="J12" s="196">
        <f t="shared" si="2"/>
        <v>7279000</v>
      </c>
    </row>
    <row r="13" spans="1:10" ht="14.25">
      <c r="A13" s="70" t="s">
        <v>79</v>
      </c>
      <c r="B13" s="180" t="s">
        <v>80</v>
      </c>
      <c r="C13" s="219">
        <f>C14</f>
        <v>52689359</v>
      </c>
      <c r="D13" s="219">
        <f>D14</f>
        <v>52689359</v>
      </c>
      <c r="E13" s="219">
        <f>E14</f>
        <v>-11290686.01</v>
      </c>
      <c r="F13" s="245">
        <f t="shared" si="0"/>
        <v>41398672.990000002</v>
      </c>
      <c r="G13" s="238">
        <f>G14</f>
        <v>0</v>
      </c>
      <c r="H13" s="245">
        <f t="shared" si="1"/>
        <v>41398672.990000002</v>
      </c>
      <c r="I13" s="238">
        <f>J13-H13</f>
        <v>-326688.99000000209</v>
      </c>
      <c r="J13" s="197">
        <f>J4</f>
        <v>41071984</v>
      </c>
    </row>
    <row r="14" spans="1:10" ht="28.5">
      <c r="A14" s="72" t="s">
        <v>81</v>
      </c>
      <c r="B14" s="181" t="s">
        <v>82</v>
      </c>
      <c r="C14" s="219">
        <f>C15+C21+C28+C44+C57+C62+C72+C83+C96+C120+C139+C131+C109+C114</f>
        <v>52689359</v>
      </c>
      <c r="D14" s="219">
        <f>D15+D21+D28+D44+D57+D62+D72+D83+D96+D120+D139+D131+D109+D114</f>
        <v>52689359</v>
      </c>
      <c r="E14" s="219">
        <f>E15+E21+E28+E44+E57+E62+E72+E83+E96+E109+E114+E120+E131+E139+E152</f>
        <v>-11290686.01</v>
      </c>
      <c r="F14" s="245">
        <f t="shared" si="0"/>
        <v>41398672.990000002</v>
      </c>
      <c r="G14" s="238">
        <f>G15+G21+G28+G44+G57+G62+G72+G83+G96+G109+G114+G120+G131+G139+G152</f>
        <v>0</v>
      </c>
      <c r="H14" s="245">
        <f>F14+G14</f>
        <v>41398672.990000002</v>
      </c>
      <c r="I14" s="238">
        <f>J14-H14</f>
        <v>-326689</v>
      </c>
      <c r="J14" s="197">
        <f>J15+J28+J44+J57+J62+J72+J96+J114+J120+J131+J152</f>
        <v>41071983.990000002</v>
      </c>
    </row>
    <row r="15" spans="1:10" ht="42.75">
      <c r="A15" s="73" t="s">
        <v>83</v>
      </c>
      <c r="B15" s="182" t="s">
        <v>84</v>
      </c>
      <c r="C15" s="219">
        <f>C16</f>
        <v>12467500</v>
      </c>
      <c r="D15" s="219">
        <f>D16</f>
        <v>12467500</v>
      </c>
      <c r="E15" s="219">
        <f>E16</f>
        <v>-3673250.01</v>
      </c>
      <c r="F15" s="245">
        <f t="shared" si="0"/>
        <v>8794249.9900000002</v>
      </c>
      <c r="G15" s="238">
        <f>G16</f>
        <v>-424951</v>
      </c>
      <c r="H15" s="245">
        <f t="shared" si="1"/>
        <v>8369298.9900000002</v>
      </c>
      <c r="I15" s="238">
        <f>J15-H15</f>
        <v>0</v>
      </c>
      <c r="J15" s="197">
        <f>J16</f>
        <v>8369298.9900000002</v>
      </c>
    </row>
    <row r="16" spans="1:10" ht="15" customHeight="1">
      <c r="A16" s="74" t="s">
        <v>42</v>
      </c>
      <c r="B16" s="183" t="s">
        <v>41</v>
      </c>
      <c r="C16" s="220">
        <v>12467500</v>
      </c>
      <c r="D16" s="220">
        <v>12467500</v>
      </c>
      <c r="E16" s="220">
        <f>E17</f>
        <v>-3673250.01</v>
      </c>
      <c r="F16" s="244">
        <f t="shared" si="0"/>
        <v>8794249.9900000002</v>
      </c>
      <c r="G16" s="192">
        <f>G17</f>
        <v>-424951</v>
      </c>
      <c r="H16" s="244">
        <f t="shared" si="1"/>
        <v>8369298.9900000002</v>
      </c>
      <c r="I16" s="192">
        <f>J16-H16</f>
        <v>0</v>
      </c>
      <c r="J16" s="196">
        <f>J17</f>
        <v>8369298.9900000002</v>
      </c>
    </row>
    <row r="17" spans="1:10" ht="15" customHeight="1">
      <c r="A17" s="75" t="s">
        <v>85</v>
      </c>
      <c r="B17" s="184" t="s">
        <v>86</v>
      </c>
      <c r="C17" s="221">
        <v>12467500</v>
      </c>
      <c r="D17" s="221">
        <v>12467500</v>
      </c>
      <c r="E17" s="221">
        <f>E18+E19+E20</f>
        <v>-3673250.01</v>
      </c>
      <c r="F17" s="246">
        <f t="shared" si="0"/>
        <v>8794249.9900000002</v>
      </c>
      <c r="G17" s="240">
        <f>G18+G19+G20</f>
        <v>-424951</v>
      </c>
      <c r="H17" s="246">
        <f t="shared" si="1"/>
        <v>8369298.9900000002</v>
      </c>
      <c r="I17" s="240">
        <f>J17-H17</f>
        <v>0</v>
      </c>
      <c r="J17" s="198">
        <f>J18+J19+J20</f>
        <v>8369298.9900000002</v>
      </c>
    </row>
    <row r="18" spans="1:10" ht="15" customHeight="1">
      <c r="A18" s="76" t="s">
        <v>87</v>
      </c>
      <c r="B18" s="184" t="s">
        <v>88</v>
      </c>
      <c r="C18" s="222">
        <v>0</v>
      </c>
      <c r="D18" s="222">
        <v>0</v>
      </c>
      <c r="E18" s="222">
        <v>2071</v>
      </c>
      <c r="F18" s="247">
        <f t="shared" si="0"/>
        <v>2071</v>
      </c>
      <c r="G18" s="237"/>
      <c r="H18" s="247">
        <f t="shared" si="1"/>
        <v>2071</v>
      </c>
      <c r="I18" s="237">
        <v>0</v>
      </c>
      <c r="J18" s="199">
        <f t="shared" ref="J18:J78" si="3">H18+I18</f>
        <v>2071</v>
      </c>
    </row>
    <row r="19" spans="1:10" ht="15" customHeight="1">
      <c r="A19" s="76" t="s">
        <v>89</v>
      </c>
      <c r="B19" s="184" t="s">
        <v>90</v>
      </c>
      <c r="C19" s="222">
        <v>8367500</v>
      </c>
      <c r="D19" s="222">
        <v>8367500</v>
      </c>
      <c r="E19" s="222">
        <v>131523.99</v>
      </c>
      <c r="F19" s="247">
        <f t="shared" si="0"/>
        <v>8499023.9900000002</v>
      </c>
      <c r="G19" s="237">
        <v>-424951</v>
      </c>
      <c r="H19" s="247">
        <f t="shared" si="1"/>
        <v>8074072.9900000002</v>
      </c>
      <c r="I19" s="237">
        <v>0</v>
      </c>
      <c r="J19" s="199">
        <f t="shared" si="3"/>
        <v>8074072.9900000002</v>
      </c>
    </row>
    <row r="20" spans="1:10" ht="15" customHeight="1">
      <c r="A20" s="76" t="s">
        <v>79</v>
      </c>
      <c r="B20" s="184" t="s">
        <v>91</v>
      </c>
      <c r="C20" s="222">
        <v>4100000</v>
      </c>
      <c r="D20" s="222">
        <v>4100000</v>
      </c>
      <c r="E20" s="222">
        <v>-3806845</v>
      </c>
      <c r="F20" s="247">
        <f t="shared" si="0"/>
        <v>293155</v>
      </c>
      <c r="G20" s="237"/>
      <c r="H20" s="247">
        <f t="shared" si="1"/>
        <v>293155</v>
      </c>
      <c r="I20" s="237">
        <v>0</v>
      </c>
      <c r="J20" s="199">
        <f t="shared" si="3"/>
        <v>293155</v>
      </c>
    </row>
    <row r="21" spans="1:10" ht="28.5">
      <c r="A21" s="73" t="s">
        <v>92</v>
      </c>
      <c r="B21" s="182" t="s">
        <v>93</v>
      </c>
      <c r="C21" s="219">
        <f>C22+C25</f>
        <v>0</v>
      </c>
      <c r="D21" s="219">
        <f>D22+D25</f>
        <v>0</v>
      </c>
      <c r="E21" s="219">
        <f>E22+E25</f>
        <v>0</v>
      </c>
      <c r="F21" s="245">
        <f t="shared" si="0"/>
        <v>0</v>
      </c>
      <c r="G21" s="238">
        <f>G22+G25</f>
        <v>0</v>
      </c>
      <c r="H21" s="245">
        <f t="shared" si="1"/>
        <v>0</v>
      </c>
      <c r="I21" s="238">
        <f>I22+I25</f>
        <v>0</v>
      </c>
      <c r="J21" s="197">
        <f t="shared" si="3"/>
        <v>0</v>
      </c>
    </row>
    <row r="22" spans="1:10" ht="15" customHeight="1">
      <c r="A22" s="74" t="s">
        <v>61</v>
      </c>
      <c r="B22" s="183" t="s">
        <v>44</v>
      </c>
      <c r="C22" s="223">
        <v>0</v>
      </c>
      <c r="D22" s="223">
        <v>0</v>
      </c>
      <c r="E22" s="223">
        <f>E23</f>
        <v>0</v>
      </c>
      <c r="F22" s="248">
        <f t="shared" si="0"/>
        <v>0</v>
      </c>
      <c r="G22" s="255">
        <f>G23</f>
        <v>0</v>
      </c>
      <c r="H22" s="248">
        <f t="shared" si="1"/>
        <v>0</v>
      </c>
      <c r="I22" s="255">
        <f>I23</f>
        <v>0</v>
      </c>
      <c r="J22" s="200">
        <f t="shared" si="3"/>
        <v>0</v>
      </c>
    </row>
    <row r="23" spans="1:10" ht="15" customHeight="1">
      <c r="A23" s="75" t="s">
        <v>85</v>
      </c>
      <c r="B23" s="184" t="s">
        <v>86</v>
      </c>
      <c r="C23" s="221">
        <v>0</v>
      </c>
      <c r="D23" s="221">
        <v>0</v>
      </c>
      <c r="E23" s="221">
        <f>E24</f>
        <v>0</v>
      </c>
      <c r="F23" s="246">
        <f t="shared" si="0"/>
        <v>0</v>
      </c>
      <c r="G23" s="240">
        <f>G24</f>
        <v>0</v>
      </c>
      <c r="H23" s="246">
        <f t="shared" si="1"/>
        <v>0</v>
      </c>
      <c r="I23" s="240">
        <f>I24</f>
        <v>0</v>
      </c>
      <c r="J23" s="198">
        <f t="shared" si="3"/>
        <v>0</v>
      </c>
    </row>
    <row r="24" spans="1:10" ht="15" customHeight="1">
      <c r="A24" s="76" t="s">
        <v>94</v>
      </c>
      <c r="B24" s="184" t="s">
        <v>95</v>
      </c>
      <c r="C24" s="222">
        <v>0</v>
      </c>
      <c r="D24" s="222">
        <v>0</v>
      </c>
      <c r="E24" s="222"/>
      <c r="F24" s="247">
        <f t="shared" si="0"/>
        <v>0</v>
      </c>
      <c r="G24" s="237"/>
      <c r="H24" s="247">
        <f t="shared" si="1"/>
        <v>0</v>
      </c>
      <c r="I24" s="237">
        <v>0</v>
      </c>
      <c r="J24" s="199">
        <f t="shared" si="3"/>
        <v>0</v>
      </c>
    </row>
    <row r="25" spans="1:10" ht="15" customHeight="1">
      <c r="A25" s="79" t="s">
        <v>47</v>
      </c>
      <c r="B25" s="183" t="s">
        <v>48</v>
      </c>
      <c r="C25" s="224">
        <v>0</v>
      </c>
      <c r="D25" s="224">
        <v>0</v>
      </c>
      <c r="E25" s="224">
        <f>E26</f>
        <v>0</v>
      </c>
      <c r="F25" s="249">
        <f t="shared" si="0"/>
        <v>0</v>
      </c>
      <c r="G25" s="241">
        <f>G26</f>
        <v>0</v>
      </c>
      <c r="H25" s="249">
        <f t="shared" si="1"/>
        <v>0</v>
      </c>
      <c r="I25" s="241">
        <f>I26</f>
        <v>0</v>
      </c>
      <c r="J25" s="201">
        <f t="shared" si="3"/>
        <v>0</v>
      </c>
    </row>
    <row r="26" spans="1:10" ht="15" customHeight="1">
      <c r="A26" s="78" t="s">
        <v>85</v>
      </c>
      <c r="B26" s="184" t="s">
        <v>86</v>
      </c>
      <c r="C26" s="225">
        <v>0</v>
      </c>
      <c r="D26" s="225">
        <v>0</v>
      </c>
      <c r="E26" s="225">
        <f>E27</f>
        <v>0</v>
      </c>
      <c r="F26" s="250">
        <f t="shared" si="0"/>
        <v>0</v>
      </c>
      <c r="G26" s="242">
        <f>G27</f>
        <v>0</v>
      </c>
      <c r="H26" s="250">
        <f t="shared" si="1"/>
        <v>0</v>
      </c>
      <c r="I26" s="242">
        <f>I27</f>
        <v>0</v>
      </c>
      <c r="J26" s="202">
        <f t="shared" si="3"/>
        <v>0</v>
      </c>
    </row>
    <row r="27" spans="1:10" ht="15" customHeight="1">
      <c r="A27" s="77" t="s">
        <v>94</v>
      </c>
      <c r="B27" s="184" t="s">
        <v>95</v>
      </c>
      <c r="C27" s="222">
        <v>0</v>
      </c>
      <c r="D27" s="222">
        <v>0</v>
      </c>
      <c r="E27" s="222"/>
      <c r="F27" s="247">
        <f t="shared" si="0"/>
        <v>0</v>
      </c>
      <c r="G27" s="237">
        <v>0</v>
      </c>
      <c r="H27" s="247">
        <f t="shared" si="1"/>
        <v>0</v>
      </c>
      <c r="I27" s="237">
        <v>0</v>
      </c>
      <c r="J27" s="199">
        <f t="shared" si="3"/>
        <v>0</v>
      </c>
    </row>
    <row r="28" spans="1:10" ht="28.5">
      <c r="A28" s="73" t="s">
        <v>96</v>
      </c>
      <c r="B28" s="182" t="s">
        <v>97</v>
      </c>
      <c r="C28" s="219">
        <f>C29+C41+C38</f>
        <v>2683857</v>
      </c>
      <c r="D28" s="219">
        <f>D29+D41+D38</f>
        <v>2683857</v>
      </c>
      <c r="E28" s="238">
        <f>E29+E38+E41</f>
        <v>-196669</v>
      </c>
      <c r="F28" s="245">
        <f>C28+E28</f>
        <v>2487188</v>
      </c>
      <c r="G28" s="238">
        <v>0</v>
      </c>
      <c r="H28" s="245">
        <f t="shared" si="1"/>
        <v>2487188</v>
      </c>
      <c r="I28" s="238">
        <f t="shared" ref="I28:I36" si="4">J28-H28</f>
        <v>-303237</v>
      </c>
      <c r="J28" s="197">
        <f>J29+J38</f>
        <v>2183951</v>
      </c>
    </row>
    <row r="29" spans="1:10" ht="15" customHeight="1">
      <c r="A29" s="74" t="s">
        <v>42</v>
      </c>
      <c r="B29" s="183" t="s">
        <v>41</v>
      </c>
      <c r="C29" s="226">
        <v>2683837</v>
      </c>
      <c r="D29" s="226">
        <v>2683837</v>
      </c>
      <c r="E29" s="239">
        <f>E30+E35</f>
        <v>-196669</v>
      </c>
      <c r="F29" s="251">
        <f>F30+F35</f>
        <v>2487168</v>
      </c>
      <c r="G29" s="239">
        <f>G30+G35</f>
        <v>0</v>
      </c>
      <c r="H29" s="251">
        <f t="shared" si="1"/>
        <v>2487168</v>
      </c>
      <c r="I29" s="239">
        <f t="shared" si="4"/>
        <v>-303237</v>
      </c>
      <c r="J29" s="203">
        <f>J30+J35</f>
        <v>2183931</v>
      </c>
    </row>
    <row r="30" spans="1:10" ht="15" customHeight="1">
      <c r="A30" s="75" t="s">
        <v>85</v>
      </c>
      <c r="B30" s="184" t="s">
        <v>86</v>
      </c>
      <c r="C30" s="221">
        <v>2548549</v>
      </c>
      <c r="D30" s="221">
        <v>2548549</v>
      </c>
      <c r="E30" s="240">
        <f>E31+E32+E33+E34</f>
        <v>-159919</v>
      </c>
      <c r="F30" s="246">
        <f>F31+F32+F33+F34</f>
        <v>2388630</v>
      </c>
      <c r="G30" s="240">
        <f>G31+G32+G33+G34</f>
        <v>0</v>
      </c>
      <c r="H30" s="246">
        <f t="shared" si="1"/>
        <v>2388630</v>
      </c>
      <c r="I30" s="192">
        <f>J30-H30</f>
        <v>-252237</v>
      </c>
      <c r="J30" s="198">
        <f>J31+J32+J33+J34</f>
        <v>2136393</v>
      </c>
    </row>
    <row r="31" spans="1:10" ht="15" customHeight="1">
      <c r="A31" s="76" t="s">
        <v>98</v>
      </c>
      <c r="B31" s="184" t="s">
        <v>99</v>
      </c>
      <c r="C31" s="222">
        <v>1489852</v>
      </c>
      <c r="D31" s="222">
        <v>1489852</v>
      </c>
      <c r="E31" s="237">
        <v>23444</v>
      </c>
      <c r="F31" s="247">
        <f t="shared" si="0"/>
        <v>1513296</v>
      </c>
      <c r="G31" s="237"/>
      <c r="H31" s="247">
        <f t="shared" si="1"/>
        <v>1513296</v>
      </c>
      <c r="I31" s="237">
        <f t="shared" si="4"/>
        <v>-68560</v>
      </c>
      <c r="J31" s="199">
        <v>1444736</v>
      </c>
    </row>
    <row r="32" spans="1:10" ht="15" customHeight="1">
      <c r="A32" s="77" t="s">
        <v>94</v>
      </c>
      <c r="B32" s="184" t="s">
        <v>95</v>
      </c>
      <c r="C32" s="222">
        <v>1056219</v>
      </c>
      <c r="D32" s="222">
        <v>1056219</v>
      </c>
      <c r="E32" s="237">
        <v>-183363</v>
      </c>
      <c r="F32" s="247">
        <f t="shared" si="0"/>
        <v>872856</v>
      </c>
      <c r="G32" s="237"/>
      <c r="H32" s="247">
        <f t="shared" si="1"/>
        <v>872856</v>
      </c>
      <c r="I32" s="237">
        <f t="shared" si="4"/>
        <v>-181577</v>
      </c>
      <c r="J32" s="199">
        <v>691279</v>
      </c>
    </row>
    <row r="33" spans="1:10" ht="15" customHeight="1">
      <c r="A33" s="77" t="s">
        <v>100</v>
      </c>
      <c r="B33" s="184" t="s">
        <v>101</v>
      </c>
      <c r="C33" s="222">
        <v>478</v>
      </c>
      <c r="D33" s="222">
        <v>478</v>
      </c>
      <c r="E33" s="237"/>
      <c r="F33" s="247">
        <v>478</v>
      </c>
      <c r="G33" s="237"/>
      <c r="H33" s="247">
        <f t="shared" si="1"/>
        <v>478</v>
      </c>
      <c r="I33" s="237">
        <f t="shared" si="4"/>
        <v>-100</v>
      </c>
      <c r="J33" s="199">
        <v>378</v>
      </c>
    </row>
    <row r="34" spans="1:10" ht="15" customHeight="1">
      <c r="A34" s="77" t="s">
        <v>89</v>
      </c>
      <c r="B34" s="184" t="s">
        <v>90</v>
      </c>
      <c r="C34" s="222">
        <v>2000</v>
      </c>
      <c r="D34" s="222">
        <v>2000</v>
      </c>
      <c r="E34" s="237"/>
      <c r="F34" s="247">
        <f t="shared" si="0"/>
        <v>2000</v>
      </c>
      <c r="G34" s="237"/>
      <c r="H34" s="247">
        <f t="shared" si="1"/>
        <v>2000</v>
      </c>
      <c r="I34" s="237">
        <f t="shared" si="4"/>
        <v>-2000</v>
      </c>
      <c r="J34" s="199">
        <v>0</v>
      </c>
    </row>
    <row r="35" spans="1:10" ht="15" customHeight="1">
      <c r="A35" s="78" t="s">
        <v>45</v>
      </c>
      <c r="B35" s="184" t="s">
        <v>102</v>
      </c>
      <c r="C35" s="221">
        <v>135288</v>
      </c>
      <c r="D35" s="221">
        <v>135288</v>
      </c>
      <c r="E35" s="240">
        <f>E36+E37</f>
        <v>-36750</v>
      </c>
      <c r="F35" s="246">
        <f>C35+E35</f>
        <v>98538</v>
      </c>
      <c r="G35" s="240">
        <f>G36+G37</f>
        <v>0</v>
      </c>
      <c r="H35" s="246">
        <f t="shared" si="1"/>
        <v>98538</v>
      </c>
      <c r="I35" s="192">
        <f t="shared" si="4"/>
        <v>-51000</v>
      </c>
      <c r="J35" s="198">
        <f>J36+J37</f>
        <v>47538</v>
      </c>
    </row>
    <row r="36" spans="1:10" ht="15" customHeight="1">
      <c r="A36" s="77" t="s">
        <v>103</v>
      </c>
      <c r="B36" s="184" t="s">
        <v>37</v>
      </c>
      <c r="C36" s="222">
        <v>72000</v>
      </c>
      <c r="D36" s="222">
        <v>72000</v>
      </c>
      <c r="E36" s="237">
        <v>-16750</v>
      </c>
      <c r="F36" s="247">
        <f t="shared" si="0"/>
        <v>55250</v>
      </c>
      <c r="G36" s="237"/>
      <c r="H36" s="247">
        <f t="shared" si="1"/>
        <v>55250</v>
      </c>
      <c r="I36" s="237">
        <f t="shared" si="4"/>
        <v>-51000</v>
      </c>
      <c r="J36" s="199">
        <v>4250</v>
      </c>
    </row>
    <row r="37" spans="1:10" ht="15" customHeight="1">
      <c r="A37" s="77" t="s">
        <v>104</v>
      </c>
      <c r="B37" s="184" t="s">
        <v>38</v>
      </c>
      <c r="C37" s="222">
        <v>63288</v>
      </c>
      <c r="D37" s="222">
        <v>63288</v>
      </c>
      <c r="E37" s="237">
        <v>-20000</v>
      </c>
      <c r="F37" s="247">
        <f t="shared" si="0"/>
        <v>43288</v>
      </c>
      <c r="G37" s="237"/>
      <c r="H37" s="247">
        <f t="shared" si="1"/>
        <v>43288</v>
      </c>
      <c r="I37" s="237">
        <v>0</v>
      </c>
      <c r="J37" s="199">
        <f t="shared" si="3"/>
        <v>43288</v>
      </c>
    </row>
    <row r="38" spans="1:10" ht="15" customHeight="1">
      <c r="A38" s="79" t="s">
        <v>47</v>
      </c>
      <c r="B38" s="183" t="s">
        <v>48</v>
      </c>
      <c r="C38" s="224">
        <f t="shared" ref="C38:I39" si="5">C39</f>
        <v>20</v>
      </c>
      <c r="D38" s="224">
        <f t="shared" si="5"/>
        <v>20</v>
      </c>
      <c r="E38" s="241">
        <f t="shared" si="5"/>
        <v>0</v>
      </c>
      <c r="F38" s="249">
        <f t="shared" si="0"/>
        <v>20</v>
      </c>
      <c r="G38" s="241">
        <f t="shared" si="5"/>
        <v>0</v>
      </c>
      <c r="H38" s="249">
        <f t="shared" si="1"/>
        <v>20</v>
      </c>
      <c r="I38" s="241">
        <f t="shared" si="5"/>
        <v>0</v>
      </c>
      <c r="J38" s="201">
        <f t="shared" si="3"/>
        <v>20</v>
      </c>
    </row>
    <row r="39" spans="1:10" ht="15" customHeight="1">
      <c r="A39" s="78" t="s">
        <v>85</v>
      </c>
      <c r="B39" s="184" t="s">
        <v>86</v>
      </c>
      <c r="C39" s="225">
        <f t="shared" si="5"/>
        <v>20</v>
      </c>
      <c r="D39" s="225">
        <f t="shared" si="5"/>
        <v>20</v>
      </c>
      <c r="E39" s="242">
        <f t="shared" si="5"/>
        <v>0</v>
      </c>
      <c r="F39" s="250">
        <f t="shared" si="0"/>
        <v>20</v>
      </c>
      <c r="G39" s="242">
        <f t="shared" si="5"/>
        <v>0</v>
      </c>
      <c r="H39" s="250">
        <f t="shared" si="1"/>
        <v>20</v>
      </c>
      <c r="I39" s="242">
        <f t="shared" si="5"/>
        <v>0</v>
      </c>
      <c r="J39" s="202">
        <f t="shared" si="3"/>
        <v>20</v>
      </c>
    </row>
    <row r="40" spans="1:10" ht="15" customHeight="1">
      <c r="A40" s="77" t="s">
        <v>100</v>
      </c>
      <c r="B40" s="184" t="s">
        <v>101</v>
      </c>
      <c r="C40" s="222">
        <v>20</v>
      </c>
      <c r="D40" s="222">
        <v>20</v>
      </c>
      <c r="E40" s="237"/>
      <c r="F40" s="247">
        <f t="shared" si="0"/>
        <v>20</v>
      </c>
      <c r="G40" s="237"/>
      <c r="H40" s="247">
        <f t="shared" si="1"/>
        <v>20</v>
      </c>
      <c r="I40" s="237">
        <v>0</v>
      </c>
      <c r="J40" s="199">
        <f t="shared" si="3"/>
        <v>20</v>
      </c>
    </row>
    <row r="41" spans="1:10" ht="15" customHeight="1">
      <c r="A41" s="79" t="s">
        <v>51</v>
      </c>
      <c r="B41" s="183" t="s">
        <v>52</v>
      </c>
      <c r="C41" s="222">
        <v>0</v>
      </c>
      <c r="D41" s="222">
        <v>0</v>
      </c>
      <c r="E41" s="237">
        <f>E42</f>
        <v>0</v>
      </c>
      <c r="F41" s="247">
        <f t="shared" si="0"/>
        <v>0</v>
      </c>
      <c r="G41" s="237">
        <f>G42</f>
        <v>0</v>
      </c>
      <c r="H41" s="247">
        <f t="shared" si="1"/>
        <v>0</v>
      </c>
      <c r="I41" s="237">
        <f>I42</f>
        <v>0</v>
      </c>
      <c r="J41" s="199">
        <f t="shared" si="3"/>
        <v>0</v>
      </c>
    </row>
    <row r="42" spans="1:10" ht="15" customHeight="1">
      <c r="A42" s="78" t="s">
        <v>85</v>
      </c>
      <c r="B42" s="184" t="s">
        <v>86</v>
      </c>
      <c r="C42" s="222">
        <v>0</v>
      </c>
      <c r="D42" s="222">
        <v>0</v>
      </c>
      <c r="E42" s="237">
        <f>E43</f>
        <v>0</v>
      </c>
      <c r="F42" s="247">
        <f t="shared" si="0"/>
        <v>0</v>
      </c>
      <c r="G42" s="237">
        <f>G43</f>
        <v>0</v>
      </c>
      <c r="H42" s="247">
        <f t="shared" si="1"/>
        <v>0</v>
      </c>
      <c r="I42" s="237">
        <f>I43</f>
        <v>0</v>
      </c>
      <c r="J42" s="199">
        <f t="shared" si="3"/>
        <v>0</v>
      </c>
    </row>
    <row r="43" spans="1:10" ht="15" customHeight="1">
      <c r="A43" s="77" t="s">
        <v>94</v>
      </c>
      <c r="B43" s="184" t="s">
        <v>95</v>
      </c>
      <c r="C43" s="222">
        <v>0</v>
      </c>
      <c r="D43" s="222">
        <v>0</v>
      </c>
      <c r="E43" s="237"/>
      <c r="F43" s="247">
        <f t="shared" si="0"/>
        <v>0</v>
      </c>
      <c r="G43" s="237"/>
      <c r="H43" s="247">
        <f t="shared" si="1"/>
        <v>0</v>
      </c>
      <c r="I43" s="237">
        <v>0</v>
      </c>
      <c r="J43" s="199">
        <f t="shared" si="3"/>
        <v>0</v>
      </c>
    </row>
    <row r="44" spans="1:10" ht="15" customHeight="1">
      <c r="A44" s="80" t="s">
        <v>105</v>
      </c>
      <c r="B44" s="182" t="s">
        <v>106</v>
      </c>
      <c r="C44" s="219">
        <f>C45+C49+C53</f>
        <v>142182</v>
      </c>
      <c r="D44" s="219">
        <f>D45+D49+D53</f>
        <v>142182</v>
      </c>
      <c r="E44" s="219">
        <f>E45+E49+E53</f>
        <v>-43530</v>
      </c>
      <c r="F44" s="245">
        <f t="shared" si="0"/>
        <v>98652</v>
      </c>
      <c r="G44" s="238">
        <f>G45+G49+G53</f>
        <v>0</v>
      </c>
      <c r="H44" s="245">
        <f t="shared" si="1"/>
        <v>98652</v>
      </c>
      <c r="I44" s="238">
        <v>0</v>
      </c>
      <c r="J44" s="197">
        <f>J45+J49+J53</f>
        <v>98652</v>
      </c>
    </row>
    <row r="45" spans="1:10" ht="15" customHeight="1">
      <c r="A45" s="79" t="s">
        <v>42</v>
      </c>
      <c r="B45" s="183" t="s">
        <v>41</v>
      </c>
      <c r="C45" s="223">
        <v>92309</v>
      </c>
      <c r="D45" s="223">
        <v>92309</v>
      </c>
      <c r="E45" s="223">
        <f>E46</f>
        <v>1</v>
      </c>
      <c r="F45" s="248">
        <f t="shared" si="0"/>
        <v>92310</v>
      </c>
      <c r="G45" s="255">
        <f>G46</f>
        <v>0</v>
      </c>
      <c r="H45" s="248">
        <f t="shared" si="1"/>
        <v>92310</v>
      </c>
      <c r="I45" s="255">
        <f>I46</f>
        <v>0</v>
      </c>
      <c r="J45" s="200">
        <f>J46</f>
        <v>92310</v>
      </c>
    </row>
    <row r="46" spans="1:10" ht="15" customHeight="1">
      <c r="A46" s="78" t="s">
        <v>85</v>
      </c>
      <c r="B46" s="184" t="s">
        <v>86</v>
      </c>
      <c r="C46" s="221">
        <v>92309</v>
      </c>
      <c r="D46" s="221">
        <v>92309</v>
      </c>
      <c r="E46" s="221">
        <f>E47+E48</f>
        <v>1</v>
      </c>
      <c r="F46" s="246">
        <f t="shared" si="0"/>
        <v>92310</v>
      </c>
      <c r="G46" s="240">
        <f>G47+G48</f>
        <v>0</v>
      </c>
      <c r="H46" s="246">
        <f t="shared" si="1"/>
        <v>92310</v>
      </c>
      <c r="I46" s="240">
        <f>I47+I48</f>
        <v>0</v>
      </c>
      <c r="J46" s="198">
        <f>J47</f>
        <v>92310</v>
      </c>
    </row>
    <row r="47" spans="1:10" ht="15" customHeight="1">
      <c r="A47" s="77" t="s">
        <v>89</v>
      </c>
      <c r="B47" s="184" t="s">
        <v>90</v>
      </c>
      <c r="C47" s="222">
        <v>59128</v>
      </c>
      <c r="D47" s="222">
        <v>59128</v>
      </c>
      <c r="E47" s="222">
        <v>33182</v>
      </c>
      <c r="F47" s="244">
        <f t="shared" si="0"/>
        <v>92310</v>
      </c>
      <c r="G47" s="192"/>
      <c r="H47" s="244">
        <f t="shared" si="1"/>
        <v>92310</v>
      </c>
      <c r="I47" s="192">
        <v>0</v>
      </c>
      <c r="J47" s="196">
        <f t="shared" si="3"/>
        <v>92310</v>
      </c>
    </row>
    <row r="48" spans="1:10" ht="15" customHeight="1">
      <c r="A48" s="77" t="s">
        <v>79</v>
      </c>
      <c r="B48" s="184" t="s">
        <v>91</v>
      </c>
      <c r="C48" s="222">
        <v>33181</v>
      </c>
      <c r="D48" s="222">
        <v>33181</v>
      </c>
      <c r="E48" s="222">
        <v>-33181</v>
      </c>
      <c r="F48" s="244">
        <f t="shared" si="0"/>
        <v>0</v>
      </c>
      <c r="G48" s="192"/>
      <c r="H48" s="244">
        <f t="shared" si="1"/>
        <v>0</v>
      </c>
      <c r="I48" s="192">
        <v>0</v>
      </c>
      <c r="J48" s="196">
        <f t="shared" si="3"/>
        <v>0</v>
      </c>
    </row>
    <row r="49" spans="1:10" ht="15" customHeight="1">
      <c r="A49" s="79" t="s">
        <v>51</v>
      </c>
      <c r="B49" s="183" t="s">
        <v>52</v>
      </c>
      <c r="C49" s="226">
        <v>2000</v>
      </c>
      <c r="D49" s="226">
        <v>2000</v>
      </c>
      <c r="E49" s="226">
        <f>E50</f>
        <v>0</v>
      </c>
      <c r="F49" s="251">
        <f t="shared" si="0"/>
        <v>2000</v>
      </c>
      <c r="G49" s="239">
        <f>G50</f>
        <v>0</v>
      </c>
      <c r="H49" s="251">
        <f t="shared" si="1"/>
        <v>2000</v>
      </c>
      <c r="I49" s="239">
        <f>I50</f>
        <v>0</v>
      </c>
      <c r="J49" s="203">
        <f>J50</f>
        <v>2000</v>
      </c>
    </row>
    <row r="50" spans="1:10" ht="15" customHeight="1">
      <c r="A50" s="78" t="s">
        <v>85</v>
      </c>
      <c r="B50" s="184" t="s">
        <v>86</v>
      </c>
      <c r="C50" s="221">
        <v>2000</v>
      </c>
      <c r="D50" s="221">
        <v>2000</v>
      </c>
      <c r="E50" s="221">
        <f>E51+E52</f>
        <v>0</v>
      </c>
      <c r="F50" s="246">
        <f t="shared" si="0"/>
        <v>2000</v>
      </c>
      <c r="G50" s="240">
        <f>G51+G52</f>
        <v>0</v>
      </c>
      <c r="H50" s="246">
        <f t="shared" si="1"/>
        <v>2000</v>
      </c>
      <c r="I50" s="240">
        <f>I51+I52</f>
        <v>0</v>
      </c>
      <c r="J50" s="198">
        <f>J51</f>
        <v>2000</v>
      </c>
    </row>
    <row r="51" spans="1:10" ht="15" customHeight="1">
      <c r="A51" s="77" t="s">
        <v>94</v>
      </c>
      <c r="B51" s="184" t="s">
        <v>95</v>
      </c>
      <c r="C51" s="222">
        <v>2000</v>
      </c>
      <c r="D51" s="222">
        <v>2000</v>
      </c>
      <c r="E51" s="222"/>
      <c r="F51" s="244">
        <f t="shared" si="0"/>
        <v>2000</v>
      </c>
      <c r="G51" s="192"/>
      <c r="H51" s="244">
        <f t="shared" si="1"/>
        <v>2000</v>
      </c>
      <c r="I51" s="192">
        <v>0</v>
      </c>
      <c r="J51" s="196">
        <f t="shared" si="3"/>
        <v>2000</v>
      </c>
    </row>
    <row r="52" spans="1:10" ht="15" customHeight="1">
      <c r="A52" s="77" t="s">
        <v>89</v>
      </c>
      <c r="B52" s="184" t="s">
        <v>90</v>
      </c>
      <c r="C52" s="222">
        <v>0</v>
      </c>
      <c r="D52" s="222">
        <v>0</v>
      </c>
      <c r="E52" s="222"/>
      <c r="F52" s="244">
        <f t="shared" si="0"/>
        <v>0</v>
      </c>
      <c r="G52" s="192"/>
      <c r="H52" s="244">
        <f t="shared" si="1"/>
        <v>0</v>
      </c>
      <c r="I52" s="192">
        <v>0</v>
      </c>
      <c r="J52" s="196">
        <f t="shared" si="3"/>
        <v>0</v>
      </c>
    </row>
    <row r="53" spans="1:10" ht="15" customHeight="1">
      <c r="A53" s="79" t="s">
        <v>107</v>
      </c>
      <c r="B53" s="183" t="s">
        <v>53</v>
      </c>
      <c r="C53" s="222">
        <v>47873</v>
      </c>
      <c r="D53" s="222">
        <v>47873</v>
      </c>
      <c r="E53" s="222">
        <f>E54</f>
        <v>-43531</v>
      </c>
      <c r="F53" s="247">
        <f t="shared" si="0"/>
        <v>4342</v>
      </c>
      <c r="G53" s="237">
        <f>G54</f>
        <v>0</v>
      </c>
      <c r="H53" s="247">
        <f t="shared" si="1"/>
        <v>4342</v>
      </c>
      <c r="I53" s="237">
        <f>I54</f>
        <v>0</v>
      </c>
      <c r="J53" s="199">
        <f>J54</f>
        <v>4342</v>
      </c>
    </row>
    <row r="54" spans="1:10" ht="15" customHeight="1">
      <c r="A54" s="78" t="s">
        <v>85</v>
      </c>
      <c r="B54" s="184" t="s">
        <v>86</v>
      </c>
      <c r="C54" s="222">
        <v>47873</v>
      </c>
      <c r="D54" s="222">
        <v>47873</v>
      </c>
      <c r="E54" s="222">
        <f>E56+E55</f>
        <v>-43531</v>
      </c>
      <c r="F54" s="247">
        <f>C54+E54</f>
        <v>4342</v>
      </c>
      <c r="G54" s="237">
        <f>G56+G55</f>
        <v>0</v>
      </c>
      <c r="H54" s="247">
        <f t="shared" si="1"/>
        <v>4342</v>
      </c>
      <c r="I54" s="237">
        <f>I56+I55</f>
        <v>0</v>
      </c>
      <c r="J54" s="199">
        <f>J55</f>
        <v>4342</v>
      </c>
    </row>
    <row r="55" spans="1:10" ht="15" customHeight="1">
      <c r="A55" s="77" t="s">
        <v>89</v>
      </c>
      <c r="B55" s="184" t="s">
        <v>90</v>
      </c>
      <c r="C55" s="222"/>
      <c r="D55" s="222"/>
      <c r="E55" s="222">
        <v>4342</v>
      </c>
      <c r="F55" s="247">
        <f t="shared" si="0"/>
        <v>4342</v>
      </c>
      <c r="G55" s="237"/>
      <c r="H55" s="247">
        <f t="shared" si="1"/>
        <v>4342</v>
      </c>
      <c r="I55" s="237">
        <v>0</v>
      </c>
      <c r="J55" s="199">
        <v>4342</v>
      </c>
    </row>
    <row r="56" spans="1:10" ht="15" customHeight="1">
      <c r="A56" s="77" t="s">
        <v>79</v>
      </c>
      <c r="B56" s="184" t="s">
        <v>91</v>
      </c>
      <c r="C56" s="222">
        <v>47873</v>
      </c>
      <c r="D56" s="222">
        <v>47873</v>
      </c>
      <c r="E56" s="237">
        <v>-47873</v>
      </c>
      <c r="F56" s="244">
        <f t="shared" si="0"/>
        <v>0</v>
      </c>
      <c r="G56" s="192"/>
      <c r="H56" s="244">
        <f t="shared" si="1"/>
        <v>0</v>
      </c>
      <c r="I56" s="192">
        <v>0</v>
      </c>
      <c r="J56" s="196">
        <f t="shared" si="3"/>
        <v>0</v>
      </c>
    </row>
    <row r="57" spans="1:10" ht="15" customHeight="1">
      <c r="A57" s="80" t="s">
        <v>108</v>
      </c>
      <c r="B57" s="182" t="s">
        <v>109</v>
      </c>
      <c r="C57" s="219">
        <f t="shared" ref="C57:I58" si="6">C58</f>
        <v>770000</v>
      </c>
      <c r="D57" s="219">
        <f t="shared" si="6"/>
        <v>770000</v>
      </c>
      <c r="E57" s="219">
        <f t="shared" si="6"/>
        <v>0</v>
      </c>
      <c r="F57" s="245">
        <f t="shared" si="0"/>
        <v>770000</v>
      </c>
      <c r="G57" s="238">
        <f t="shared" si="6"/>
        <v>0</v>
      </c>
      <c r="H57" s="245">
        <f t="shared" si="1"/>
        <v>770000</v>
      </c>
      <c r="I57" s="238">
        <f t="shared" si="6"/>
        <v>0</v>
      </c>
      <c r="J57" s="197">
        <f>J58</f>
        <v>770000</v>
      </c>
    </row>
    <row r="58" spans="1:10" ht="15" customHeight="1">
      <c r="A58" s="79" t="s">
        <v>110</v>
      </c>
      <c r="B58" s="183" t="s">
        <v>111</v>
      </c>
      <c r="C58" s="226">
        <f t="shared" si="6"/>
        <v>770000</v>
      </c>
      <c r="D58" s="226">
        <f t="shared" si="6"/>
        <v>770000</v>
      </c>
      <c r="E58" s="223">
        <f t="shared" si="6"/>
        <v>0</v>
      </c>
      <c r="F58" s="251">
        <f t="shared" si="0"/>
        <v>770000</v>
      </c>
      <c r="G58" s="239">
        <f t="shared" si="6"/>
        <v>0</v>
      </c>
      <c r="H58" s="251">
        <f t="shared" si="1"/>
        <v>770000</v>
      </c>
      <c r="I58" s="239">
        <f t="shared" si="6"/>
        <v>0</v>
      </c>
      <c r="J58" s="203">
        <f>J59</f>
        <v>770000</v>
      </c>
    </row>
    <row r="59" spans="1:10" ht="15" customHeight="1">
      <c r="A59" s="78" t="s">
        <v>85</v>
      </c>
      <c r="B59" s="184" t="s">
        <v>86</v>
      </c>
      <c r="C59" s="221">
        <v>770000</v>
      </c>
      <c r="D59" s="221">
        <v>770000</v>
      </c>
      <c r="E59" s="221">
        <f>E60+E61</f>
        <v>0</v>
      </c>
      <c r="F59" s="246">
        <f t="shared" si="0"/>
        <v>770000</v>
      </c>
      <c r="G59" s="240">
        <f>G60+G61</f>
        <v>0</v>
      </c>
      <c r="H59" s="246">
        <f t="shared" si="1"/>
        <v>770000</v>
      </c>
      <c r="I59" s="240">
        <v>0</v>
      </c>
      <c r="J59" s="198">
        <f>J60+J61</f>
        <v>770000</v>
      </c>
    </row>
    <row r="60" spans="1:10" ht="15" customHeight="1">
      <c r="A60" s="77" t="s">
        <v>89</v>
      </c>
      <c r="B60" s="184" t="s">
        <v>90</v>
      </c>
      <c r="C60" s="227">
        <v>0</v>
      </c>
      <c r="D60" s="227">
        <v>0</v>
      </c>
      <c r="E60" s="227">
        <v>440045</v>
      </c>
      <c r="F60" s="246">
        <f t="shared" si="0"/>
        <v>440045</v>
      </c>
      <c r="G60" s="240"/>
      <c r="H60" s="246">
        <f t="shared" si="1"/>
        <v>440045</v>
      </c>
      <c r="I60" s="240">
        <v>0</v>
      </c>
      <c r="J60" s="198">
        <f t="shared" si="3"/>
        <v>440045</v>
      </c>
    </row>
    <row r="61" spans="1:10" ht="15" customHeight="1">
      <c r="A61" s="77" t="s">
        <v>79</v>
      </c>
      <c r="B61" s="184" t="s">
        <v>91</v>
      </c>
      <c r="C61" s="222">
        <v>770000</v>
      </c>
      <c r="D61" s="222">
        <v>770000</v>
      </c>
      <c r="E61" s="222">
        <v>-440045</v>
      </c>
      <c r="F61" s="244">
        <f t="shared" si="0"/>
        <v>329955</v>
      </c>
      <c r="G61" s="192"/>
      <c r="H61" s="244">
        <f t="shared" si="1"/>
        <v>329955</v>
      </c>
      <c r="I61" s="192">
        <v>0</v>
      </c>
      <c r="J61" s="196">
        <f t="shared" si="3"/>
        <v>329955</v>
      </c>
    </row>
    <row r="62" spans="1:10" ht="42.75">
      <c r="A62" s="80" t="s">
        <v>112</v>
      </c>
      <c r="B62" s="182" t="s">
        <v>113</v>
      </c>
      <c r="C62" s="219">
        <f>C63+C69</f>
        <v>274488</v>
      </c>
      <c r="D62" s="219">
        <f>D63+D69</f>
        <v>274488</v>
      </c>
      <c r="E62" s="219">
        <f>E63+E69</f>
        <v>18731</v>
      </c>
      <c r="F62" s="245">
        <f t="shared" si="0"/>
        <v>293219</v>
      </c>
      <c r="G62" s="238">
        <f>G63+G69</f>
        <v>0</v>
      </c>
      <c r="H62" s="245">
        <f t="shared" si="1"/>
        <v>293219</v>
      </c>
      <c r="I62" s="238">
        <f>J62-H62</f>
        <v>-14791</v>
      </c>
      <c r="J62" s="197">
        <f>J63</f>
        <v>278428</v>
      </c>
    </row>
    <row r="63" spans="1:10" ht="15" customHeight="1">
      <c r="A63" s="79" t="s">
        <v>61</v>
      </c>
      <c r="B63" s="183" t="s">
        <v>44</v>
      </c>
      <c r="C63" s="226">
        <f>C64</f>
        <v>263488</v>
      </c>
      <c r="D63" s="226">
        <f>D64</f>
        <v>263488</v>
      </c>
      <c r="E63" s="223">
        <f>E64</f>
        <v>29731</v>
      </c>
      <c r="F63" s="251">
        <f t="shared" si="0"/>
        <v>293219</v>
      </c>
      <c r="G63" s="239">
        <f>G64</f>
        <v>0</v>
      </c>
      <c r="H63" s="251">
        <f t="shared" si="1"/>
        <v>293219</v>
      </c>
      <c r="I63" s="239">
        <f>J63-H63</f>
        <v>-14791</v>
      </c>
      <c r="J63" s="203">
        <f>J64</f>
        <v>278428</v>
      </c>
    </row>
    <row r="64" spans="1:10" ht="15" customHeight="1">
      <c r="A64" s="78" t="s">
        <v>85</v>
      </c>
      <c r="B64" s="184" t="s">
        <v>86</v>
      </c>
      <c r="C64" s="221">
        <f>C65+C66+C67</f>
        <v>263488</v>
      </c>
      <c r="D64" s="221">
        <f>D65+D66+D67</f>
        <v>263488</v>
      </c>
      <c r="E64" s="221">
        <f>E65+E66+E67+E68</f>
        <v>29731</v>
      </c>
      <c r="F64" s="246">
        <f t="shared" si="0"/>
        <v>293219</v>
      </c>
      <c r="G64" s="240">
        <f>G65+G66+G67+G68</f>
        <v>0</v>
      </c>
      <c r="H64" s="246">
        <f t="shared" si="1"/>
        <v>293219</v>
      </c>
      <c r="I64" s="240">
        <f>J64-H64</f>
        <v>-14791</v>
      </c>
      <c r="J64" s="198">
        <f>J66+J68</f>
        <v>278428</v>
      </c>
    </row>
    <row r="65" spans="1:10" ht="15" customHeight="1">
      <c r="A65" s="77" t="s">
        <v>98</v>
      </c>
      <c r="B65" s="184" t="s">
        <v>99</v>
      </c>
      <c r="C65" s="222">
        <v>10291</v>
      </c>
      <c r="D65" s="222">
        <v>10291</v>
      </c>
      <c r="E65" s="222"/>
      <c r="F65" s="244">
        <f t="shared" si="0"/>
        <v>10291</v>
      </c>
      <c r="G65" s="192"/>
      <c r="H65" s="244">
        <f t="shared" si="1"/>
        <v>10291</v>
      </c>
      <c r="I65" s="192">
        <f>J65-H65</f>
        <v>-10291</v>
      </c>
      <c r="J65" s="196">
        <v>0</v>
      </c>
    </row>
    <row r="66" spans="1:10" ht="15" customHeight="1">
      <c r="A66" s="77" t="s">
        <v>94</v>
      </c>
      <c r="B66" s="184" t="s">
        <v>95</v>
      </c>
      <c r="C66" s="222">
        <v>22242</v>
      </c>
      <c r="D66" s="222">
        <v>22242</v>
      </c>
      <c r="E66" s="222">
        <v>4925</v>
      </c>
      <c r="F66" s="244">
        <f t="shared" si="0"/>
        <v>27167</v>
      </c>
      <c r="G66" s="192"/>
      <c r="H66" s="244">
        <f t="shared" si="1"/>
        <v>27167</v>
      </c>
      <c r="I66" s="192">
        <f>J66-H66</f>
        <v>-4500</v>
      </c>
      <c r="J66" s="196">
        <v>22667</v>
      </c>
    </row>
    <row r="67" spans="1:10" ht="15" customHeight="1">
      <c r="A67" s="77" t="s">
        <v>79</v>
      </c>
      <c r="B67" s="184" t="s">
        <v>91</v>
      </c>
      <c r="C67" s="222">
        <v>230955</v>
      </c>
      <c r="D67" s="222">
        <v>230955</v>
      </c>
      <c r="E67" s="222">
        <v>-230955</v>
      </c>
      <c r="F67" s="244">
        <f t="shared" si="0"/>
        <v>0</v>
      </c>
      <c r="G67" s="192"/>
      <c r="H67" s="244">
        <f t="shared" si="1"/>
        <v>0</v>
      </c>
      <c r="I67" s="192">
        <v>0</v>
      </c>
      <c r="J67" s="196">
        <f t="shared" si="3"/>
        <v>0</v>
      </c>
    </row>
    <row r="68" spans="1:10" ht="15" customHeight="1">
      <c r="A68" s="77" t="s">
        <v>89</v>
      </c>
      <c r="B68" s="184" t="s">
        <v>90</v>
      </c>
      <c r="C68" s="222">
        <v>0</v>
      </c>
      <c r="D68" s="222">
        <v>0</v>
      </c>
      <c r="E68" s="222">
        <v>255761</v>
      </c>
      <c r="F68" s="244">
        <f t="shared" si="0"/>
        <v>255761</v>
      </c>
      <c r="G68" s="192"/>
      <c r="H68" s="244">
        <f t="shared" si="1"/>
        <v>255761</v>
      </c>
      <c r="I68" s="192">
        <v>0</v>
      </c>
      <c r="J68" s="196">
        <f t="shared" si="3"/>
        <v>255761</v>
      </c>
    </row>
    <row r="69" spans="1:10" ht="15" customHeight="1">
      <c r="A69" s="189" t="s">
        <v>114</v>
      </c>
      <c r="B69" s="190" t="s">
        <v>115</v>
      </c>
      <c r="C69" s="228">
        <f>C71</f>
        <v>11000</v>
      </c>
      <c r="D69" s="228">
        <f>D71</f>
        <v>11000</v>
      </c>
      <c r="E69" s="228">
        <f>E70</f>
        <v>-11000</v>
      </c>
      <c r="F69" s="248">
        <f t="shared" si="0"/>
        <v>0</v>
      </c>
      <c r="G69" s="255">
        <f>G70</f>
        <v>0</v>
      </c>
      <c r="H69" s="248">
        <f t="shared" ref="H69:H132" si="7">F69+G69</f>
        <v>0</v>
      </c>
      <c r="I69" s="255">
        <f>I70</f>
        <v>0</v>
      </c>
      <c r="J69" s="200">
        <f t="shared" si="3"/>
        <v>0</v>
      </c>
    </row>
    <row r="70" spans="1:10" ht="15" customHeight="1">
      <c r="A70" s="78" t="s">
        <v>85</v>
      </c>
      <c r="B70" s="184" t="s">
        <v>86</v>
      </c>
      <c r="C70" s="229">
        <f>C71</f>
        <v>11000</v>
      </c>
      <c r="D70" s="229">
        <f>D71</f>
        <v>11000</v>
      </c>
      <c r="E70" s="229">
        <f>E71</f>
        <v>-11000</v>
      </c>
      <c r="F70" s="244">
        <f t="shared" si="0"/>
        <v>0</v>
      </c>
      <c r="G70" s="192">
        <f>G71</f>
        <v>0</v>
      </c>
      <c r="H70" s="244">
        <f t="shared" si="7"/>
        <v>0</v>
      </c>
      <c r="I70" s="192">
        <f>I71</f>
        <v>0</v>
      </c>
      <c r="J70" s="196">
        <f t="shared" si="3"/>
        <v>0</v>
      </c>
    </row>
    <row r="71" spans="1:10" ht="15" customHeight="1">
      <c r="A71" s="77" t="s">
        <v>94</v>
      </c>
      <c r="B71" s="184" t="s">
        <v>95</v>
      </c>
      <c r="C71" s="222">
        <v>11000</v>
      </c>
      <c r="D71" s="222">
        <v>11000</v>
      </c>
      <c r="E71" s="237">
        <v>-11000</v>
      </c>
      <c r="F71" s="244">
        <f t="shared" ref="F71:F136" si="8">C71+E71</f>
        <v>0</v>
      </c>
      <c r="G71" s="192"/>
      <c r="H71" s="244">
        <f t="shared" si="7"/>
        <v>0</v>
      </c>
      <c r="I71" s="192">
        <v>0</v>
      </c>
      <c r="J71" s="196">
        <f t="shared" si="3"/>
        <v>0</v>
      </c>
    </row>
    <row r="72" spans="1:10" ht="28.5">
      <c r="A72" s="80" t="s">
        <v>116</v>
      </c>
      <c r="B72" s="182" t="s">
        <v>117</v>
      </c>
      <c r="C72" s="219">
        <f>C73+C78</f>
        <v>31433651</v>
      </c>
      <c r="D72" s="219">
        <f>D73+D78</f>
        <v>31433651</v>
      </c>
      <c r="E72" s="219">
        <f>E73+E78</f>
        <v>-9100000</v>
      </c>
      <c r="F72" s="245">
        <f t="shared" si="8"/>
        <v>22333651</v>
      </c>
      <c r="G72" s="238">
        <f>G73+G78</f>
        <v>424951</v>
      </c>
      <c r="H72" s="245">
        <f t="shared" si="7"/>
        <v>22758602</v>
      </c>
      <c r="I72" s="238">
        <f>I73+I78</f>
        <v>0</v>
      </c>
      <c r="J72" s="197">
        <f>J73</f>
        <v>22758602</v>
      </c>
    </row>
    <row r="73" spans="1:10" ht="15" customHeight="1">
      <c r="A73" s="79" t="s">
        <v>42</v>
      </c>
      <c r="B73" s="183" t="s">
        <v>41</v>
      </c>
      <c r="C73" s="226">
        <f>C74</f>
        <v>31433651</v>
      </c>
      <c r="D73" s="226">
        <f>D74</f>
        <v>31433651</v>
      </c>
      <c r="E73" s="226">
        <f>E74</f>
        <v>-9100000</v>
      </c>
      <c r="F73" s="251">
        <f t="shared" si="8"/>
        <v>22333651</v>
      </c>
      <c r="G73" s="239">
        <f>G74</f>
        <v>424951</v>
      </c>
      <c r="H73" s="251">
        <f t="shared" si="7"/>
        <v>22758602</v>
      </c>
      <c r="I73" s="239">
        <f>I74</f>
        <v>0</v>
      </c>
      <c r="J73" s="203">
        <f>J74</f>
        <v>22758602</v>
      </c>
    </row>
    <row r="74" spans="1:10" ht="15" customHeight="1">
      <c r="A74" s="78" t="s">
        <v>85</v>
      </c>
      <c r="B74" s="184" t="s">
        <v>86</v>
      </c>
      <c r="C74" s="221">
        <f>C75+C76+C77</f>
        <v>31433651</v>
      </c>
      <c r="D74" s="221">
        <f>D75+D76+D77</f>
        <v>31433651</v>
      </c>
      <c r="E74" s="221">
        <f>E75+E76+E77</f>
        <v>-9100000</v>
      </c>
      <c r="F74" s="246">
        <f t="shared" si="8"/>
        <v>22333651</v>
      </c>
      <c r="G74" s="240">
        <f>G75+G76+G77</f>
        <v>424951</v>
      </c>
      <c r="H74" s="246">
        <f t="shared" si="7"/>
        <v>22758602</v>
      </c>
      <c r="I74" s="240">
        <f>I75+I76+I77</f>
        <v>0</v>
      </c>
      <c r="J74" s="198">
        <f>J76+J77</f>
        <v>22758602</v>
      </c>
    </row>
    <row r="75" spans="1:10" ht="15" customHeight="1">
      <c r="A75" s="77" t="s">
        <v>87</v>
      </c>
      <c r="B75" s="184" t="s">
        <v>88</v>
      </c>
      <c r="C75" s="222">
        <v>0</v>
      </c>
      <c r="D75" s="222">
        <v>0</v>
      </c>
      <c r="E75" s="222"/>
      <c r="F75" s="244">
        <f t="shared" si="8"/>
        <v>0</v>
      </c>
      <c r="G75" s="192"/>
      <c r="H75" s="244">
        <f t="shared" si="7"/>
        <v>0</v>
      </c>
      <c r="I75" s="192">
        <v>0</v>
      </c>
      <c r="J75" s="196">
        <f t="shared" si="3"/>
        <v>0</v>
      </c>
    </row>
    <row r="76" spans="1:10" ht="15" customHeight="1">
      <c r="A76" s="77" t="s">
        <v>89</v>
      </c>
      <c r="B76" s="184" t="s">
        <v>90</v>
      </c>
      <c r="C76" s="222">
        <v>11781702</v>
      </c>
      <c r="D76" s="222">
        <v>11781702</v>
      </c>
      <c r="E76" s="222">
        <v>5151515</v>
      </c>
      <c r="F76" s="244">
        <f t="shared" si="8"/>
        <v>16933217</v>
      </c>
      <c r="G76" s="192">
        <f>5329260+424951</f>
        <v>5754211</v>
      </c>
      <c r="H76" s="244">
        <f t="shared" si="7"/>
        <v>22687428</v>
      </c>
      <c r="I76" s="192">
        <v>0</v>
      </c>
      <c r="J76" s="196">
        <v>22687428</v>
      </c>
    </row>
    <row r="77" spans="1:10" ht="15" customHeight="1">
      <c r="A77" s="77" t="s">
        <v>79</v>
      </c>
      <c r="B77" s="184" t="s">
        <v>91</v>
      </c>
      <c r="C77" s="222">
        <v>19651949</v>
      </c>
      <c r="D77" s="222">
        <v>19651949</v>
      </c>
      <c r="E77" s="222">
        <v>-14251515</v>
      </c>
      <c r="F77" s="244">
        <f t="shared" si="8"/>
        <v>5400434</v>
      </c>
      <c r="G77" s="192">
        <v>-5329260</v>
      </c>
      <c r="H77" s="244">
        <f t="shared" si="7"/>
        <v>71174</v>
      </c>
      <c r="I77" s="192">
        <v>0</v>
      </c>
      <c r="J77" s="196">
        <v>71174</v>
      </c>
    </row>
    <row r="78" spans="1:10" ht="15" customHeight="1">
      <c r="A78" s="79" t="s">
        <v>47</v>
      </c>
      <c r="B78" s="183" t="s">
        <v>48</v>
      </c>
      <c r="C78" s="224">
        <v>0</v>
      </c>
      <c r="D78" s="224">
        <v>0</v>
      </c>
      <c r="E78" s="224">
        <f>E79</f>
        <v>0</v>
      </c>
      <c r="F78" s="249">
        <f t="shared" si="8"/>
        <v>0</v>
      </c>
      <c r="G78" s="241">
        <f>G79</f>
        <v>0</v>
      </c>
      <c r="H78" s="249">
        <f t="shared" si="7"/>
        <v>0</v>
      </c>
      <c r="I78" s="241">
        <f>I79</f>
        <v>0</v>
      </c>
      <c r="J78" s="201">
        <f t="shared" si="3"/>
        <v>0</v>
      </c>
    </row>
    <row r="79" spans="1:10" ht="15" customHeight="1">
      <c r="A79" s="78" t="s">
        <v>85</v>
      </c>
      <c r="B79" s="184" t="s">
        <v>86</v>
      </c>
      <c r="C79" s="225">
        <v>0</v>
      </c>
      <c r="D79" s="225">
        <v>0</v>
      </c>
      <c r="E79" s="225">
        <f>E80+E81+E82</f>
        <v>0</v>
      </c>
      <c r="F79" s="250">
        <f t="shared" si="8"/>
        <v>0</v>
      </c>
      <c r="G79" s="242">
        <f>G80+G81+G82</f>
        <v>0</v>
      </c>
      <c r="H79" s="250">
        <f t="shared" si="7"/>
        <v>0</v>
      </c>
      <c r="I79" s="242">
        <f>I80+I81+I82</f>
        <v>0</v>
      </c>
      <c r="J79" s="202">
        <f t="shared" ref="J79:J142" si="9">H79+I79</f>
        <v>0</v>
      </c>
    </row>
    <row r="80" spans="1:10" ht="15" customHeight="1">
      <c r="A80" s="77" t="s">
        <v>87</v>
      </c>
      <c r="B80" s="184" t="s">
        <v>88</v>
      </c>
      <c r="C80" s="225">
        <v>0</v>
      </c>
      <c r="D80" s="225">
        <v>0</v>
      </c>
      <c r="E80" s="225"/>
      <c r="F80" s="250">
        <f t="shared" si="8"/>
        <v>0</v>
      </c>
      <c r="G80" s="242"/>
      <c r="H80" s="250">
        <f t="shared" si="7"/>
        <v>0</v>
      </c>
      <c r="I80" s="242">
        <v>0</v>
      </c>
      <c r="J80" s="202">
        <f t="shared" si="9"/>
        <v>0</v>
      </c>
    </row>
    <row r="81" spans="1:10" ht="15" customHeight="1">
      <c r="A81" s="77" t="s">
        <v>89</v>
      </c>
      <c r="B81" s="184" t="s">
        <v>90</v>
      </c>
      <c r="C81" s="225">
        <v>0</v>
      </c>
      <c r="D81" s="225">
        <v>0</v>
      </c>
      <c r="E81" s="225"/>
      <c r="F81" s="250">
        <f t="shared" si="8"/>
        <v>0</v>
      </c>
      <c r="G81" s="242"/>
      <c r="H81" s="250">
        <f t="shared" si="7"/>
        <v>0</v>
      </c>
      <c r="I81" s="242">
        <v>0</v>
      </c>
      <c r="J81" s="202">
        <f t="shared" si="9"/>
        <v>0</v>
      </c>
    </row>
    <row r="82" spans="1:10" ht="15" customHeight="1">
      <c r="A82" s="77" t="s">
        <v>79</v>
      </c>
      <c r="B82" s="184" t="s">
        <v>91</v>
      </c>
      <c r="C82" s="222">
        <v>0</v>
      </c>
      <c r="D82" s="222">
        <v>0</v>
      </c>
      <c r="E82" s="222"/>
      <c r="F82" s="247">
        <f t="shared" si="8"/>
        <v>0</v>
      </c>
      <c r="G82" s="237"/>
      <c r="H82" s="247">
        <f t="shared" si="7"/>
        <v>0</v>
      </c>
      <c r="I82" s="237">
        <v>0</v>
      </c>
      <c r="J82" s="199">
        <f t="shared" si="9"/>
        <v>0</v>
      </c>
    </row>
    <row r="83" spans="1:10" ht="28.5">
      <c r="A83" s="80" t="s">
        <v>118</v>
      </c>
      <c r="B83" s="182" t="s">
        <v>119</v>
      </c>
      <c r="C83" s="219">
        <f>C84+C89+C93</f>
        <v>0</v>
      </c>
      <c r="D83" s="219">
        <f>D84+D89+D93</f>
        <v>0</v>
      </c>
      <c r="E83" s="219">
        <f>E84+E89+E93</f>
        <v>0</v>
      </c>
      <c r="F83" s="245">
        <f t="shared" si="8"/>
        <v>0</v>
      </c>
      <c r="G83" s="238">
        <f>G84+G89+G93</f>
        <v>0</v>
      </c>
      <c r="H83" s="245">
        <f t="shared" si="7"/>
        <v>0</v>
      </c>
      <c r="I83" s="238">
        <f>I84+I89+I93</f>
        <v>0</v>
      </c>
      <c r="J83" s="197">
        <f t="shared" si="9"/>
        <v>0</v>
      </c>
    </row>
    <row r="84" spans="1:10" ht="15" customHeight="1">
      <c r="A84" s="79" t="s">
        <v>61</v>
      </c>
      <c r="B84" s="183" t="s">
        <v>44</v>
      </c>
      <c r="C84" s="226">
        <f>C85</f>
        <v>0</v>
      </c>
      <c r="D84" s="226">
        <f>D85</f>
        <v>0</v>
      </c>
      <c r="E84" s="226">
        <v>0</v>
      </c>
      <c r="F84" s="251">
        <f t="shared" si="8"/>
        <v>0</v>
      </c>
      <c r="G84" s="239">
        <v>0</v>
      </c>
      <c r="H84" s="251">
        <f t="shared" si="7"/>
        <v>0</v>
      </c>
      <c r="I84" s="239">
        <v>0</v>
      </c>
      <c r="J84" s="203">
        <f t="shared" si="9"/>
        <v>0</v>
      </c>
    </row>
    <row r="85" spans="1:10" ht="15" customHeight="1">
      <c r="A85" s="78" t="s">
        <v>85</v>
      </c>
      <c r="B85" s="184" t="s">
        <v>86</v>
      </c>
      <c r="C85" s="221">
        <f>C86+C87+C88</f>
        <v>0</v>
      </c>
      <c r="D85" s="221">
        <f>D86+D87+D88</f>
        <v>0</v>
      </c>
      <c r="E85" s="221">
        <v>0</v>
      </c>
      <c r="F85" s="246">
        <f t="shared" si="8"/>
        <v>0</v>
      </c>
      <c r="G85" s="240">
        <v>0</v>
      </c>
      <c r="H85" s="246">
        <f t="shared" si="7"/>
        <v>0</v>
      </c>
      <c r="I85" s="240">
        <v>0</v>
      </c>
      <c r="J85" s="198">
        <f t="shared" si="9"/>
        <v>0</v>
      </c>
    </row>
    <row r="86" spans="1:10" ht="15" customHeight="1">
      <c r="A86" s="77" t="s">
        <v>94</v>
      </c>
      <c r="B86" s="184" t="s">
        <v>95</v>
      </c>
      <c r="C86" s="222">
        <v>0</v>
      </c>
      <c r="D86" s="222">
        <v>0</v>
      </c>
      <c r="E86" s="222"/>
      <c r="F86" s="244">
        <f t="shared" si="8"/>
        <v>0</v>
      </c>
      <c r="G86" s="192"/>
      <c r="H86" s="244">
        <f t="shared" si="7"/>
        <v>0</v>
      </c>
      <c r="I86" s="192">
        <v>0</v>
      </c>
      <c r="J86" s="196">
        <f t="shared" si="9"/>
        <v>0</v>
      </c>
    </row>
    <row r="87" spans="1:10" ht="15" customHeight="1">
      <c r="A87" s="77" t="s">
        <v>89</v>
      </c>
      <c r="B87" s="184" t="s">
        <v>90</v>
      </c>
      <c r="C87" s="230">
        <v>0</v>
      </c>
      <c r="D87" s="230">
        <v>0</v>
      </c>
      <c r="E87" s="230"/>
      <c r="F87" s="244">
        <f t="shared" si="8"/>
        <v>0</v>
      </c>
      <c r="G87" s="192"/>
      <c r="H87" s="244">
        <f t="shared" si="7"/>
        <v>0</v>
      </c>
      <c r="I87" s="192">
        <v>0</v>
      </c>
      <c r="J87" s="196">
        <f t="shared" si="9"/>
        <v>0</v>
      </c>
    </row>
    <row r="88" spans="1:10" ht="15" customHeight="1">
      <c r="A88" s="77" t="s">
        <v>79</v>
      </c>
      <c r="B88" s="184" t="s">
        <v>91</v>
      </c>
      <c r="C88" s="222">
        <v>0</v>
      </c>
      <c r="D88" s="222">
        <v>0</v>
      </c>
      <c r="E88" s="222"/>
      <c r="F88" s="244">
        <f t="shared" si="8"/>
        <v>0</v>
      </c>
      <c r="G88" s="192"/>
      <c r="H88" s="244">
        <f t="shared" si="7"/>
        <v>0</v>
      </c>
      <c r="I88" s="192">
        <v>0</v>
      </c>
      <c r="J88" s="196">
        <f t="shared" si="9"/>
        <v>0</v>
      </c>
    </row>
    <row r="89" spans="1:10" ht="15" customHeight="1">
      <c r="A89" s="79" t="s">
        <v>47</v>
      </c>
      <c r="B89" s="183" t="s">
        <v>48</v>
      </c>
      <c r="C89" s="224">
        <f>C90</f>
        <v>0</v>
      </c>
      <c r="D89" s="224">
        <f>D90</f>
        <v>0</v>
      </c>
      <c r="E89" s="224">
        <v>0</v>
      </c>
      <c r="F89" s="249">
        <f t="shared" si="8"/>
        <v>0</v>
      </c>
      <c r="G89" s="241">
        <v>0</v>
      </c>
      <c r="H89" s="249">
        <f t="shared" si="7"/>
        <v>0</v>
      </c>
      <c r="I89" s="241">
        <v>0</v>
      </c>
      <c r="J89" s="201">
        <f t="shared" si="9"/>
        <v>0</v>
      </c>
    </row>
    <row r="90" spans="1:10" ht="15" customHeight="1">
      <c r="A90" s="78" t="s">
        <v>85</v>
      </c>
      <c r="B90" s="184" t="s">
        <v>86</v>
      </c>
      <c r="C90" s="225">
        <f>C91+C92</f>
        <v>0</v>
      </c>
      <c r="D90" s="225">
        <f>D91+D92</f>
        <v>0</v>
      </c>
      <c r="E90" s="225">
        <v>0</v>
      </c>
      <c r="F90" s="250">
        <f t="shared" si="8"/>
        <v>0</v>
      </c>
      <c r="G90" s="242">
        <v>0</v>
      </c>
      <c r="H90" s="250">
        <f t="shared" si="7"/>
        <v>0</v>
      </c>
      <c r="I90" s="242">
        <v>0</v>
      </c>
      <c r="J90" s="202">
        <f t="shared" si="9"/>
        <v>0</v>
      </c>
    </row>
    <row r="91" spans="1:10" ht="15" customHeight="1">
      <c r="A91" s="77" t="s">
        <v>94</v>
      </c>
      <c r="B91" s="184" t="s">
        <v>95</v>
      </c>
      <c r="C91" s="222">
        <v>0</v>
      </c>
      <c r="D91" s="222">
        <v>0</v>
      </c>
      <c r="E91" s="222"/>
      <c r="F91" s="252">
        <f t="shared" si="8"/>
        <v>0</v>
      </c>
      <c r="G91" s="256"/>
      <c r="H91" s="252">
        <f t="shared" si="7"/>
        <v>0</v>
      </c>
      <c r="I91" s="256">
        <v>0</v>
      </c>
      <c r="J91" s="204">
        <f t="shared" si="9"/>
        <v>0</v>
      </c>
    </row>
    <row r="92" spans="1:10" ht="15" customHeight="1">
      <c r="A92" s="77" t="s">
        <v>89</v>
      </c>
      <c r="B92" s="184" t="s">
        <v>90</v>
      </c>
      <c r="C92" s="222">
        <v>0</v>
      </c>
      <c r="D92" s="222">
        <v>0</v>
      </c>
      <c r="E92" s="222"/>
      <c r="F92" s="247">
        <f t="shared" si="8"/>
        <v>0</v>
      </c>
      <c r="G92" s="237"/>
      <c r="H92" s="247">
        <f t="shared" si="7"/>
        <v>0</v>
      </c>
      <c r="I92" s="237">
        <v>0</v>
      </c>
      <c r="J92" s="199">
        <f t="shared" si="9"/>
        <v>0</v>
      </c>
    </row>
    <row r="93" spans="1:10" ht="15" customHeight="1">
      <c r="A93" s="79" t="s">
        <v>114</v>
      </c>
      <c r="B93" s="183" t="s">
        <v>115</v>
      </c>
      <c r="C93" s="226">
        <f>C94</f>
        <v>0</v>
      </c>
      <c r="D93" s="226">
        <f>D94</f>
        <v>0</v>
      </c>
      <c r="E93" s="226">
        <v>0</v>
      </c>
      <c r="F93" s="251">
        <f t="shared" si="8"/>
        <v>0</v>
      </c>
      <c r="G93" s="239">
        <v>0</v>
      </c>
      <c r="H93" s="251">
        <f t="shared" si="7"/>
        <v>0</v>
      </c>
      <c r="I93" s="239">
        <v>0</v>
      </c>
      <c r="J93" s="203">
        <f t="shared" si="9"/>
        <v>0</v>
      </c>
    </row>
    <row r="94" spans="1:10" ht="15" customHeight="1">
      <c r="A94" s="78" t="s">
        <v>85</v>
      </c>
      <c r="B94" s="184" t="s">
        <v>86</v>
      </c>
      <c r="C94" s="221">
        <f>C95</f>
        <v>0</v>
      </c>
      <c r="D94" s="221">
        <f>D95</f>
        <v>0</v>
      </c>
      <c r="E94" s="221">
        <v>0</v>
      </c>
      <c r="F94" s="246">
        <f t="shared" si="8"/>
        <v>0</v>
      </c>
      <c r="G94" s="240">
        <v>0</v>
      </c>
      <c r="H94" s="246">
        <f t="shared" si="7"/>
        <v>0</v>
      </c>
      <c r="I94" s="240">
        <v>0</v>
      </c>
      <c r="J94" s="198">
        <f t="shared" si="9"/>
        <v>0</v>
      </c>
    </row>
    <row r="95" spans="1:10" ht="15" customHeight="1">
      <c r="A95" s="77" t="s">
        <v>89</v>
      </c>
      <c r="B95" s="184" t="s">
        <v>90</v>
      </c>
      <c r="C95" s="222">
        <v>0</v>
      </c>
      <c r="D95" s="222">
        <v>0</v>
      </c>
      <c r="E95" s="222"/>
      <c r="F95" s="244">
        <f t="shared" si="8"/>
        <v>0</v>
      </c>
      <c r="G95" s="192"/>
      <c r="H95" s="244">
        <f t="shared" si="7"/>
        <v>0</v>
      </c>
      <c r="I95" s="192">
        <v>0</v>
      </c>
      <c r="J95" s="196">
        <f t="shared" si="9"/>
        <v>0</v>
      </c>
    </row>
    <row r="96" spans="1:10" ht="15" customHeight="1">
      <c r="A96" s="80" t="s">
        <v>120</v>
      </c>
      <c r="B96" s="182" t="s">
        <v>121</v>
      </c>
      <c r="C96" s="219">
        <f>C97+C101+C105</f>
        <v>102708</v>
      </c>
      <c r="D96" s="219">
        <f>D97+D101+D105</f>
        <v>102708</v>
      </c>
      <c r="E96" s="219">
        <f>E97</f>
        <v>-34347</v>
      </c>
      <c r="F96" s="245">
        <f t="shared" si="8"/>
        <v>68361</v>
      </c>
      <c r="G96" s="238">
        <f>G97</f>
        <v>0</v>
      </c>
      <c r="H96" s="245">
        <f t="shared" si="7"/>
        <v>68361</v>
      </c>
      <c r="I96" s="238">
        <f>I97</f>
        <v>0</v>
      </c>
      <c r="J96" s="197">
        <f>J97+J101</f>
        <v>68361</v>
      </c>
    </row>
    <row r="97" spans="1:10" ht="15" customHeight="1">
      <c r="A97" s="79" t="s">
        <v>42</v>
      </c>
      <c r="B97" s="183" t="s">
        <v>41</v>
      </c>
      <c r="C97" s="226">
        <f>C98</f>
        <v>100708</v>
      </c>
      <c r="D97" s="226">
        <f>D98</f>
        <v>100708</v>
      </c>
      <c r="E97" s="226">
        <f>E98</f>
        <v>-34347</v>
      </c>
      <c r="F97" s="251">
        <f t="shared" si="8"/>
        <v>66361</v>
      </c>
      <c r="G97" s="239">
        <f>G98</f>
        <v>0</v>
      </c>
      <c r="H97" s="251">
        <f t="shared" si="7"/>
        <v>66361</v>
      </c>
      <c r="I97" s="239">
        <f>I98</f>
        <v>0</v>
      </c>
      <c r="J97" s="203">
        <f>J98</f>
        <v>66361</v>
      </c>
    </row>
    <row r="98" spans="1:10" ht="15" customHeight="1">
      <c r="A98" s="78" t="s">
        <v>85</v>
      </c>
      <c r="B98" s="184" t="s">
        <v>86</v>
      </c>
      <c r="C98" s="221">
        <f>C99+C100</f>
        <v>100708</v>
      </c>
      <c r="D98" s="221">
        <f>D99+D100</f>
        <v>100708</v>
      </c>
      <c r="E98" s="221">
        <f>E99+E100</f>
        <v>-34347</v>
      </c>
      <c r="F98" s="246">
        <f t="shared" si="8"/>
        <v>66361</v>
      </c>
      <c r="G98" s="240">
        <f>G99+G100</f>
        <v>0</v>
      </c>
      <c r="H98" s="246">
        <f t="shared" si="7"/>
        <v>66361</v>
      </c>
      <c r="I98" s="240">
        <f>I99+I100</f>
        <v>0</v>
      </c>
      <c r="J98" s="198">
        <f>J99</f>
        <v>66361</v>
      </c>
    </row>
    <row r="99" spans="1:10" ht="15" customHeight="1">
      <c r="A99" s="77" t="s">
        <v>89</v>
      </c>
      <c r="B99" s="184" t="s">
        <v>90</v>
      </c>
      <c r="C99" s="222">
        <v>100708</v>
      </c>
      <c r="D99" s="222">
        <v>100708</v>
      </c>
      <c r="E99" s="222">
        <v>-34347</v>
      </c>
      <c r="F99" s="244">
        <f t="shared" si="8"/>
        <v>66361</v>
      </c>
      <c r="G99" s="192"/>
      <c r="H99" s="244">
        <f t="shared" si="7"/>
        <v>66361</v>
      </c>
      <c r="I99" s="192">
        <v>0</v>
      </c>
      <c r="J99" s="196">
        <f t="shared" si="9"/>
        <v>66361</v>
      </c>
    </row>
    <row r="100" spans="1:10" ht="15" customHeight="1">
      <c r="A100" s="77" t="s">
        <v>79</v>
      </c>
      <c r="B100" s="184" t="s">
        <v>91</v>
      </c>
      <c r="C100" s="222">
        <v>0</v>
      </c>
      <c r="D100" s="222">
        <v>0</v>
      </c>
      <c r="E100" s="222"/>
      <c r="F100" s="244">
        <f t="shared" si="8"/>
        <v>0</v>
      </c>
      <c r="G100" s="192"/>
      <c r="H100" s="244">
        <f t="shared" si="7"/>
        <v>0</v>
      </c>
      <c r="I100" s="192">
        <v>0</v>
      </c>
      <c r="J100" s="196">
        <f t="shared" si="9"/>
        <v>0</v>
      </c>
    </row>
    <row r="101" spans="1:10" ht="15" customHeight="1">
      <c r="A101" s="79" t="s">
        <v>51</v>
      </c>
      <c r="B101" s="183" t="s">
        <v>52</v>
      </c>
      <c r="C101" s="226">
        <f>C102</f>
        <v>2000</v>
      </c>
      <c r="D101" s="226">
        <f>D102</f>
        <v>2000</v>
      </c>
      <c r="E101" s="226">
        <f>E102</f>
        <v>0</v>
      </c>
      <c r="F101" s="251">
        <f t="shared" si="8"/>
        <v>2000</v>
      </c>
      <c r="G101" s="239">
        <f>G102</f>
        <v>0</v>
      </c>
      <c r="H101" s="251">
        <f t="shared" si="7"/>
        <v>2000</v>
      </c>
      <c r="I101" s="239">
        <f>I102</f>
        <v>0</v>
      </c>
      <c r="J101" s="203">
        <f>J102</f>
        <v>2000</v>
      </c>
    </row>
    <row r="102" spans="1:10" ht="15" customHeight="1">
      <c r="A102" s="78" t="s">
        <v>85</v>
      </c>
      <c r="B102" s="184" t="s">
        <v>86</v>
      </c>
      <c r="C102" s="221">
        <f>C103+C104</f>
        <v>2000</v>
      </c>
      <c r="D102" s="221">
        <f>D103+D104</f>
        <v>2000</v>
      </c>
      <c r="E102" s="221">
        <f>E103+E104</f>
        <v>0</v>
      </c>
      <c r="F102" s="246">
        <f t="shared" si="8"/>
        <v>2000</v>
      </c>
      <c r="G102" s="240">
        <f>G103+G104</f>
        <v>0</v>
      </c>
      <c r="H102" s="246">
        <f t="shared" si="7"/>
        <v>2000</v>
      </c>
      <c r="I102" s="240">
        <v>0</v>
      </c>
      <c r="J102" s="198">
        <f>J103</f>
        <v>2000</v>
      </c>
    </row>
    <row r="103" spans="1:10" ht="15" customHeight="1">
      <c r="A103" s="77" t="s">
        <v>94</v>
      </c>
      <c r="B103" s="184" t="s">
        <v>95</v>
      </c>
      <c r="C103" s="222">
        <v>2000</v>
      </c>
      <c r="D103" s="222">
        <v>2000</v>
      </c>
      <c r="E103" s="222"/>
      <c r="F103" s="244">
        <f t="shared" si="8"/>
        <v>2000</v>
      </c>
      <c r="G103" s="192"/>
      <c r="H103" s="244">
        <f t="shared" si="7"/>
        <v>2000</v>
      </c>
      <c r="I103" s="192">
        <v>0</v>
      </c>
      <c r="J103" s="196">
        <f t="shared" si="9"/>
        <v>2000</v>
      </c>
    </row>
    <row r="104" spans="1:10" ht="15" customHeight="1">
      <c r="A104" s="77" t="s">
        <v>89</v>
      </c>
      <c r="B104" s="184" t="s">
        <v>90</v>
      </c>
      <c r="C104" s="222">
        <v>0</v>
      </c>
      <c r="D104" s="222">
        <v>0</v>
      </c>
      <c r="E104" s="222"/>
      <c r="F104" s="244">
        <f t="shared" si="8"/>
        <v>0</v>
      </c>
      <c r="G104" s="192"/>
      <c r="H104" s="244">
        <f t="shared" si="7"/>
        <v>0</v>
      </c>
      <c r="I104" s="192">
        <v>0</v>
      </c>
      <c r="J104" s="196">
        <f t="shared" si="9"/>
        <v>0</v>
      </c>
    </row>
    <row r="105" spans="1:10" ht="15" customHeight="1">
      <c r="A105" s="79" t="s">
        <v>107</v>
      </c>
      <c r="B105" s="183" t="s">
        <v>53</v>
      </c>
      <c r="C105" s="226">
        <f>C106</f>
        <v>0</v>
      </c>
      <c r="D105" s="226">
        <f>D106</f>
        <v>0</v>
      </c>
      <c r="E105" s="226">
        <f>E106</f>
        <v>0</v>
      </c>
      <c r="F105" s="251">
        <f t="shared" si="8"/>
        <v>0</v>
      </c>
      <c r="G105" s="239">
        <f>G106</f>
        <v>0</v>
      </c>
      <c r="H105" s="251">
        <f t="shared" si="7"/>
        <v>0</v>
      </c>
      <c r="I105" s="239">
        <f>I106</f>
        <v>0</v>
      </c>
      <c r="J105" s="203">
        <f t="shared" si="9"/>
        <v>0</v>
      </c>
    </row>
    <row r="106" spans="1:10" ht="15" customHeight="1">
      <c r="A106" s="78" t="s">
        <v>85</v>
      </c>
      <c r="B106" s="184" t="s">
        <v>86</v>
      </c>
      <c r="C106" s="221">
        <f>C107</f>
        <v>0</v>
      </c>
      <c r="D106" s="221">
        <f>D107</f>
        <v>0</v>
      </c>
      <c r="E106" s="221">
        <f>E107+E108</f>
        <v>0</v>
      </c>
      <c r="F106" s="246">
        <f t="shared" si="8"/>
        <v>0</v>
      </c>
      <c r="G106" s="240">
        <f>G107+G108</f>
        <v>0</v>
      </c>
      <c r="H106" s="246">
        <f t="shared" si="7"/>
        <v>0</v>
      </c>
      <c r="I106" s="240">
        <f>I107+I108</f>
        <v>0</v>
      </c>
      <c r="J106" s="198">
        <f t="shared" si="9"/>
        <v>0</v>
      </c>
    </row>
    <row r="107" spans="1:10" ht="15" customHeight="1">
      <c r="A107" s="77" t="s">
        <v>89</v>
      </c>
      <c r="B107" s="184" t="s">
        <v>90</v>
      </c>
      <c r="C107" s="222">
        <v>0</v>
      </c>
      <c r="D107" s="222">
        <v>0</v>
      </c>
      <c r="E107" s="222"/>
      <c r="F107" s="244">
        <f t="shared" si="8"/>
        <v>0</v>
      </c>
      <c r="G107" s="192"/>
      <c r="H107" s="244">
        <f t="shared" si="7"/>
        <v>0</v>
      </c>
      <c r="I107" s="192">
        <v>0</v>
      </c>
      <c r="J107" s="196">
        <f t="shared" si="9"/>
        <v>0</v>
      </c>
    </row>
    <row r="108" spans="1:10" ht="15" customHeight="1">
      <c r="A108" s="77" t="s">
        <v>79</v>
      </c>
      <c r="B108" s="184" t="s">
        <v>91</v>
      </c>
      <c r="C108" s="222">
        <v>0</v>
      </c>
      <c r="D108" s="222">
        <v>0</v>
      </c>
      <c r="E108" s="222"/>
      <c r="F108" s="244">
        <f t="shared" si="8"/>
        <v>0</v>
      </c>
      <c r="G108" s="192"/>
      <c r="H108" s="244">
        <f t="shared" si="7"/>
        <v>0</v>
      </c>
      <c r="I108" s="192">
        <v>0</v>
      </c>
      <c r="J108" s="196">
        <f t="shared" si="9"/>
        <v>0</v>
      </c>
    </row>
    <row r="109" spans="1:10" ht="15" customHeight="1">
      <c r="A109" s="80" t="s">
        <v>122</v>
      </c>
      <c r="B109" s="182" t="s">
        <v>123</v>
      </c>
      <c r="C109" s="219">
        <f t="shared" ref="C109:I110" si="10">C110</f>
        <v>0</v>
      </c>
      <c r="D109" s="219">
        <f t="shared" si="10"/>
        <v>0</v>
      </c>
      <c r="E109" s="219">
        <f t="shared" si="10"/>
        <v>0</v>
      </c>
      <c r="F109" s="245">
        <f t="shared" si="8"/>
        <v>0</v>
      </c>
      <c r="G109" s="238">
        <f t="shared" si="10"/>
        <v>0</v>
      </c>
      <c r="H109" s="245">
        <f t="shared" si="7"/>
        <v>0</v>
      </c>
      <c r="I109" s="238">
        <f t="shared" si="10"/>
        <v>0</v>
      </c>
      <c r="J109" s="197">
        <f t="shared" si="9"/>
        <v>0</v>
      </c>
    </row>
    <row r="110" spans="1:10" ht="15" customHeight="1">
      <c r="A110" s="79" t="s">
        <v>42</v>
      </c>
      <c r="B110" s="183" t="s">
        <v>41</v>
      </c>
      <c r="C110" s="226">
        <f t="shared" si="10"/>
        <v>0</v>
      </c>
      <c r="D110" s="226">
        <f t="shared" si="10"/>
        <v>0</v>
      </c>
      <c r="E110" s="226">
        <f t="shared" si="10"/>
        <v>0</v>
      </c>
      <c r="F110" s="251">
        <f t="shared" si="8"/>
        <v>0</v>
      </c>
      <c r="G110" s="239">
        <f t="shared" si="10"/>
        <v>0</v>
      </c>
      <c r="H110" s="251">
        <f t="shared" si="7"/>
        <v>0</v>
      </c>
      <c r="I110" s="239">
        <f t="shared" si="10"/>
        <v>0</v>
      </c>
      <c r="J110" s="203">
        <f t="shared" si="9"/>
        <v>0</v>
      </c>
    </row>
    <row r="111" spans="1:10" ht="15" customHeight="1">
      <c r="A111" s="78" t="s">
        <v>85</v>
      </c>
      <c r="B111" s="184" t="s">
        <v>86</v>
      </c>
      <c r="C111" s="221">
        <f>C112+C113</f>
        <v>0</v>
      </c>
      <c r="D111" s="221">
        <f>D112+D113</f>
        <v>0</v>
      </c>
      <c r="E111" s="221">
        <f>E112+E113</f>
        <v>0</v>
      </c>
      <c r="F111" s="246">
        <f t="shared" si="8"/>
        <v>0</v>
      </c>
      <c r="G111" s="240">
        <f>G112+G113</f>
        <v>0</v>
      </c>
      <c r="H111" s="246">
        <f t="shared" si="7"/>
        <v>0</v>
      </c>
      <c r="I111" s="240">
        <f>I112+I113</f>
        <v>0</v>
      </c>
      <c r="J111" s="198">
        <f t="shared" si="9"/>
        <v>0</v>
      </c>
    </row>
    <row r="112" spans="1:10" ht="15" customHeight="1">
      <c r="A112" s="77" t="s">
        <v>89</v>
      </c>
      <c r="B112" s="184" t="s">
        <v>90</v>
      </c>
      <c r="C112" s="222">
        <v>0</v>
      </c>
      <c r="D112" s="222">
        <v>0</v>
      </c>
      <c r="E112" s="222"/>
      <c r="F112" s="244">
        <f t="shared" si="8"/>
        <v>0</v>
      </c>
      <c r="G112" s="192"/>
      <c r="H112" s="244">
        <f t="shared" si="7"/>
        <v>0</v>
      </c>
      <c r="I112" s="192">
        <v>0</v>
      </c>
      <c r="J112" s="196">
        <f t="shared" si="9"/>
        <v>0</v>
      </c>
    </row>
    <row r="113" spans="1:10" ht="15" customHeight="1">
      <c r="A113" s="77" t="s">
        <v>79</v>
      </c>
      <c r="B113" s="184" t="s">
        <v>91</v>
      </c>
      <c r="C113" s="222">
        <v>0</v>
      </c>
      <c r="D113" s="222">
        <v>0</v>
      </c>
      <c r="E113" s="222"/>
      <c r="F113" s="244">
        <f t="shared" si="8"/>
        <v>0</v>
      </c>
      <c r="G113" s="192"/>
      <c r="H113" s="244">
        <f t="shared" si="7"/>
        <v>0</v>
      </c>
      <c r="I113" s="192">
        <v>0</v>
      </c>
      <c r="J113" s="196">
        <f t="shared" si="9"/>
        <v>0</v>
      </c>
    </row>
    <row r="114" spans="1:10" ht="27" customHeight="1">
      <c r="A114" s="80" t="s">
        <v>124</v>
      </c>
      <c r="B114" s="182" t="s">
        <v>125</v>
      </c>
      <c r="C114" s="219">
        <f t="shared" ref="C114:I115" si="11">C115</f>
        <v>300000</v>
      </c>
      <c r="D114" s="219">
        <f t="shared" si="11"/>
        <v>300000</v>
      </c>
      <c r="E114" s="219">
        <f t="shared" si="11"/>
        <v>-291982</v>
      </c>
      <c r="F114" s="245">
        <f t="shared" si="8"/>
        <v>8018</v>
      </c>
      <c r="G114" s="238">
        <f t="shared" si="11"/>
        <v>0</v>
      </c>
      <c r="H114" s="245">
        <f t="shared" si="7"/>
        <v>8018</v>
      </c>
      <c r="I114" s="238">
        <f t="shared" si="11"/>
        <v>0</v>
      </c>
      <c r="J114" s="197">
        <f>J115</f>
        <v>8018</v>
      </c>
    </row>
    <row r="115" spans="1:10" ht="15" customHeight="1">
      <c r="A115" s="79" t="s">
        <v>42</v>
      </c>
      <c r="B115" s="183" t="s">
        <v>41</v>
      </c>
      <c r="C115" s="226">
        <f t="shared" si="11"/>
        <v>300000</v>
      </c>
      <c r="D115" s="226">
        <f t="shared" si="11"/>
        <v>300000</v>
      </c>
      <c r="E115" s="226">
        <f t="shared" si="11"/>
        <v>-291982</v>
      </c>
      <c r="F115" s="251">
        <f t="shared" si="8"/>
        <v>8018</v>
      </c>
      <c r="G115" s="239">
        <f t="shared" si="11"/>
        <v>0</v>
      </c>
      <c r="H115" s="251">
        <f t="shared" si="7"/>
        <v>8018</v>
      </c>
      <c r="I115" s="239">
        <f t="shared" si="11"/>
        <v>0</v>
      </c>
      <c r="J115" s="203">
        <f>J116</f>
        <v>8018</v>
      </c>
    </row>
    <row r="116" spans="1:10" ht="15" customHeight="1">
      <c r="A116" s="78" t="s">
        <v>85</v>
      </c>
      <c r="B116" s="184" t="s">
        <v>86</v>
      </c>
      <c r="C116" s="221">
        <f>C119+C117+C118</f>
        <v>300000</v>
      </c>
      <c r="D116" s="221">
        <f>D119</f>
        <v>300000</v>
      </c>
      <c r="E116" s="221">
        <f>E119+E117+E118</f>
        <v>-291982</v>
      </c>
      <c r="F116" s="246">
        <f t="shared" si="8"/>
        <v>8018</v>
      </c>
      <c r="G116" s="240">
        <f>G119+G117+G118</f>
        <v>0</v>
      </c>
      <c r="H116" s="246">
        <f t="shared" si="7"/>
        <v>8018</v>
      </c>
      <c r="I116" s="240">
        <f>I119+I117+I118</f>
        <v>0</v>
      </c>
      <c r="J116" s="198">
        <f>J117+J118</f>
        <v>8018</v>
      </c>
    </row>
    <row r="117" spans="1:10" ht="15" customHeight="1">
      <c r="A117" s="77" t="s">
        <v>98</v>
      </c>
      <c r="B117" s="184" t="s">
        <v>99</v>
      </c>
      <c r="C117" s="221"/>
      <c r="D117" s="221"/>
      <c r="E117" s="221">
        <v>6418</v>
      </c>
      <c r="F117" s="246">
        <f>D117+E117</f>
        <v>6418</v>
      </c>
      <c r="G117" s="240"/>
      <c r="H117" s="246">
        <f t="shared" si="7"/>
        <v>6418</v>
      </c>
      <c r="I117" s="240">
        <v>0</v>
      </c>
      <c r="J117" s="198">
        <f t="shared" si="9"/>
        <v>6418</v>
      </c>
    </row>
    <row r="118" spans="1:10" ht="15" customHeight="1">
      <c r="A118" s="77" t="s">
        <v>94</v>
      </c>
      <c r="B118" s="184" t="s">
        <v>95</v>
      </c>
      <c r="C118" s="221"/>
      <c r="D118" s="221"/>
      <c r="E118" s="221">
        <v>1600</v>
      </c>
      <c r="F118" s="246">
        <f t="shared" si="8"/>
        <v>1600</v>
      </c>
      <c r="G118" s="240"/>
      <c r="H118" s="246">
        <f t="shared" si="7"/>
        <v>1600</v>
      </c>
      <c r="I118" s="240">
        <v>0</v>
      </c>
      <c r="J118" s="198">
        <f t="shared" si="9"/>
        <v>1600</v>
      </c>
    </row>
    <row r="119" spans="1:10" ht="15" customHeight="1">
      <c r="A119" s="77" t="s">
        <v>79</v>
      </c>
      <c r="B119" s="184" t="s">
        <v>91</v>
      </c>
      <c r="C119" s="222">
        <v>300000</v>
      </c>
      <c r="D119" s="222">
        <v>300000</v>
      </c>
      <c r="E119" s="222">
        <v>-300000</v>
      </c>
      <c r="F119" s="244">
        <f t="shared" si="8"/>
        <v>0</v>
      </c>
      <c r="G119" s="192"/>
      <c r="H119" s="244">
        <f t="shared" si="7"/>
        <v>0</v>
      </c>
      <c r="I119" s="192">
        <v>0</v>
      </c>
      <c r="J119" s="196">
        <f t="shared" si="9"/>
        <v>0</v>
      </c>
    </row>
    <row r="120" spans="1:10" ht="15" customHeight="1">
      <c r="A120" s="80" t="s">
        <v>126</v>
      </c>
      <c r="B120" s="182" t="s">
        <v>127</v>
      </c>
      <c r="C120" s="219">
        <f>C121+C128+C125</f>
        <v>28673</v>
      </c>
      <c r="D120" s="219">
        <f>D121+D128+D125</f>
        <v>28673</v>
      </c>
      <c r="E120" s="219">
        <f>E121+E125+E128</f>
        <v>-1000</v>
      </c>
      <c r="F120" s="245">
        <f t="shared" si="8"/>
        <v>27673</v>
      </c>
      <c r="G120" s="238">
        <f>G121+G125+G128</f>
        <v>0</v>
      </c>
      <c r="H120" s="245">
        <f t="shared" si="7"/>
        <v>27673</v>
      </c>
      <c r="I120" s="238">
        <f>I121+I125+I128</f>
        <v>0</v>
      </c>
      <c r="J120" s="197">
        <f>J121+J128</f>
        <v>27673</v>
      </c>
    </row>
    <row r="121" spans="1:10" ht="15" customHeight="1">
      <c r="A121" s="79" t="s">
        <v>42</v>
      </c>
      <c r="B121" s="183" t="s">
        <v>41</v>
      </c>
      <c r="C121" s="226">
        <f>C122</f>
        <v>27673</v>
      </c>
      <c r="D121" s="226">
        <f>D122</f>
        <v>27673</v>
      </c>
      <c r="E121" s="226">
        <f>E122</f>
        <v>-1222</v>
      </c>
      <c r="F121" s="251">
        <f t="shared" si="8"/>
        <v>26451</v>
      </c>
      <c r="G121" s="239">
        <f>G122</f>
        <v>0</v>
      </c>
      <c r="H121" s="251">
        <f t="shared" si="7"/>
        <v>26451</v>
      </c>
      <c r="I121" s="239">
        <f>I122</f>
        <v>0</v>
      </c>
      <c r="J121" s="203">
        <f>J122</f>
        <v>26451</v>
      </c>
    </row>
    <row r="122" spans="1:10" ht="15" customHeight="1">
      <c r="A122" s="78" t="s">
        <v>85</v>
      </c>
      <c r="B122" s="184" t="s">
        <v>86</v>
      </c>
      <c r="C122" s="221">
        <f>C123+C124</f>
        <v>27673</v>
      </c>
      <c r="D122" s="221">
        <f>D123+D124</f>
        <v>27673</v>
      </c>
      <c r="E122" s="221">
        <f>E123+E124</f>
        <v>-1222</v>
      </c>
      <c r="F122" s="246">
        <f t="shared" si="8"/>
        <v>26451</v>
      </c>
      <c r="G122" s="240">
        <f>G123+G124</f>
        <v>0</v>
      </c>
      <c r="H122" s="246">
        <f t="shared" si="7"/>
        <v>26451</v>
      </c>
      <c r="I122" s="240">
        <f>I123+I124</f>
        <v>0</v>
      </c>
      <c r="J122" s="198">
        <f>J123+J124</f>
        <v>26451</v>
      </c>
    </row>
    <row r="123" spans="1:10" ht="15" customHeight="1">
      <c r="A123" s="77" t="s">
        <v>89</v>
      </c>
      <c r="B123" s="184" t="s">
        <v>90</v>
      </c>
      <c r="C123" s="222">
        <v>27673</v>
      </c>
      <c r="D123" s="222">
        <v>27673</v>
      </c>
      <c r="E123" s="222">
        <v>-1222</v>
      </c>
      <c r="F123" s="244">
        <f t="shared" si="8"/>
        <v>26451</v>
      </c>
      <c r="G123" s="192"/>
      <c r="H123" s="244">
        <f t="shared" si="7"/>
        <v>26451</v>
      </c>
      <c r="I123" s="192">
        <v>0</v>
      </c>
      <c r="J123" s="196">
        <f t="shared" si="9"/>
        <v>26451</v>
      </c>
    </row>
    <row r="124" spans="1:10" ht="15" customHeight="1">
      <c r="A124" s="77" t="s">
        <v>79</v>
      </c>
      <c r="B124" s="184" t="s">
        <v>91</v>
      </c>
      <c r="C124" s="222">
        <v>0</v>
      </c>
      <c r="D124" s="222">
        <v>0</v>
      </c>
      <c r="E124" s="222"/>
      <c r="F124" s="244">
        <f t="shared" si="8"/>
        <v>0</v>
      </c>
      <c r="G124" s="192"/>
      <c r="H124" s="244">
        <f t="shared" si="7"/>
        <v>0</v>
      </c>
      <c r="I124" s="192">
        <v>0</v>
      </c>
      <c r="J124" s="196">
        <f t="shared" si="9"/>
        <v>0</v>
      </c>
    </row>
    <row r="125" spans="1:10" ht="15" customHeight="1">
      <c r="A125" s="74" t="s">
        <v>61</v>
      </c>
      <c r="B125" s="183" t="s">
        <v>44</v>
      </c>
      <c r="C125" s="222">
        <f t="shared" ref="C125:I126" si="12">C126</f>
        <v>0</v>
      </c>
      <c r="D125" s="222">
        <f t="shared" si="12"/>
        <v>0</v>
      </c>
      <c r="E125" s="222">
        <f t="shared" si="12"/>
        <v>0</v>
      </c>
      <c r="F125" s="247">
        <f t="shared" si="8"/>
        <v>0</v>
      </c>
      <c r="G125" s="237">
        <f t="shared" si="12"/>
        <v>0</v>
      </c>
      <c r="H125" s="247">
        <f t="shared" si="7"/>
        <v>0</v>
      </c>
      <c r="I125" s="237">
        <f t="shared" si="12"/>
        <v>0</v>
      </c>
      <c r="J125" s="199">
        <f t="shared" si="9"/>
        <v>0</v>
      </c>
    </row>
    <row r="126" spans="1:10" ht="15" customHeight="1">
      <c r="A126" s="75" t="s">
        <v>85</v>
      </c>
      <c r="B126" s="184" t="s">
        <v>86</v>
      </c>
      <c r="C126" s="222">
        <f t="shared" si="12"/>
        <v>0</v>
      </c>
      <c r="D126" s="222">
        <f t="shared" si="12"/>
        <v>0</v>
      </c>
      <c r="E126" s="222">
        <f t="shared" si="12"/>
        <v>0</v>
      </c>
      <c r="F126" s="247">
        <f t="shared" si="8"/>
        <v>0</v>
      </c>
      <c r="G126" s="237">
        <f t="shared" si="12"/>
        <v>0</v>
      </c>
      <c r="H126" s="247">
        <f t="shared" si="7"/>
        <v>0</v>
      </c>
      <c r="I126" s="237">
        <f t="shared" si="12"/>
        <v>0</v>
      </c>
      <c r="J126" s="199">
        <f t="shared" si="9"/>
        <v>0</v>
      </c>
    </row>
    <row r="127" spans="1:10" ht="15" customHeight="1">
      <c r="A127" s="77" t="s">
        <v>89</v>
      </c>
      <c r="B127" s="184" t="s">
        <v>90</v>
      </c>
      <c r="C127" s="222">
        <v>0</v>
      </c>
      <c r="D127" s="222">
        <v>0</v>
      </c>
      <c r="E127" s="222"/>
      <c r="F127" s="244">
        <f t="shared" si="8"/>
        <v>0</v>
      </c>
      <c r="G127" s="192"/>
      <c r="H127" s="244">
        <f t="shared" si="7"/>
        <v>0</v>
      </c>
      <c r="I127" s="192">
        <v>0</v>
      </c>
      <c r="J127" s="196">
        <f t="shared" si="9"/>
        <v>0</v>
      </c>
    </row>
    <row r="128" spans="1:10" ht="15" customHeight="1">
      <c r="A128" s="79" t="s">
        <v>51</v>
      </c>
      <c r="B128" s="183" t="s">
        <v>52</v>
      </c>
      <c r="C128" s="226">
        <f t="shared" ref="C128:I129" si="13">C129</f>
        <v>1000</v>
      </c>
      <c r="D128" s="226">
        <f t="shared" si="13"/>
        <v>1000</v>
      </c>
      <c r="E128" s="226">
        <f t="shared" si="13"/>
        <v>222</v>
      </c>
      <c r="F128" s="251">
        <f t="shared" si="8"/>
        <v>1222</v>
      </c>
      <c r="G128" s="239">
        <f t="shared" si="13"/>
        <v>0</v>
      </c>
      <c r="H128" s="251">
        <f t="shared" si="7"/>
        <v>1222</v>
      </c>
      <c r="I128" s="239">
        <f t="shared" si="13"/>
        <v>0</v>
      </c>
      <c r="J128" s="203">
        <f>J129</f>
        <v>1222</v>
      </c>
    </row>
    <row r="129" spans="1:10" ht="15" customHeight="1">
      <c r="A129" s="78" t="s">
        <v>85</v>
      </c>
      <c r="B129" s="184" t="s">
        <v>86</v>
      </c>
      <c r="C129" s="221">
        <f t="shared" si="13"/>
        <v>1000</v>
      </c>
      <c r="D129" s="221">
        <f t="shared" si="13"/>
        <v>1000</v>
      </c>
      <c r="E129" s="221">
        <f t="shared" si="13"/>
        <v>222</v>
      </c>
      <c r="F129" s="246">
        <f t="shared" si="8"/>
        <v>1222</v>
      </c>
      <c r="G129" s="240">
        <f t="shared" si="13"/>
        <v>0</v>
      </c>
      <c r="H129" s="246">
        <f t="shared" si="7"/>
        <v>1222</v>
      </c>
      <c r="I129" s="240">
        <f t="shared" si="13"/>
        <v>0</v>
      </c>
      <c r="J129" s="198">
        <f>J130</f>
        <v>1222</v>
      </c>
    </row>
    <row r="130" spans="1:10" ht="15" customHeight="1">
      <c r="A130" s="77" t="s">
        <v>89</v>
      </c>
      <c r="B130" s="184" t="s">
        <v>90</v>
      </c>
      <c r="C130" s="222">
        <v>1000</v>
      </c>
      <c r="D130" s="222">
        <v>1000</v>
      </c>
      <c r="E130" s="222">
        <v>222</v>
      </c>
      <c r="F130" s="244">
        <f t="shared" si="8"/>
        <v>1222</v>
      </c>
      <c r="G130" s="192"/>
      <c r="H130" s="244">
        <f t="shared" si="7"/>
        <v>1222</v>
      </c>
      <c r="I130" s="192">
        <v>0</v>
      </c>
      <c r="J130" s="196">
        <f t="shared" si="9"/>
        <v>1222</v>
      </c>
    </row>
    <row r="131" spans="1:10" ht="40.5" customHeight="1">
      <c r="A131" s="80" t="s">
        <v>128</v>
      </c>
      <c r="B131" s="182" t="s">
        <v>129</v>
      </c>
      <c r="C131" s="219">
        <f t="shared" ref="C131:D133" si="14">C132</f>
        <v>4486300</v>
      </c>
      <c r="D131" s="219">
        <f t="shared" si="14"/>
        <v>4486300</v>
      </c>
      <c r="E131" s="219">
        <f>E132</f>
        <v>2022700</v>
      </c>
      <c r="F131" s="245">
        <f t="shared" si="8"/>
        <v>6509000</v>
      </c>
      <c r="G131" s="238">
        <f>G132</f>
        <v>0</v>
      </c>
      <c r="H131" s="245">
        <f t="shared" si="7"/>
        <v>6509000</v>
      </c>
      <c r="I131" s="238">
        <f>I132</f>
        <v>0</v>
      </c>
      <c r="J131" s="197">
        <f>J132</f>
        <v>6509000</v>
      </c>
    </row>
    <row r="132" spans="1:10" ht="15" customHeight="1">
      <c r="A132" s="79" t="s">
        <v>110</v>
      </c>
      <c r="B132" s="183" t="s">
        <v>111</v>
      </c>
      <c r="C132" s="226">
        <f t="shared" si="14"/>
        <v>4486300</v>
      </c>
      <c r="D132" s="226">
        <f t="shared" si="14"/>
        <v>4486300</v>
      </c>
      <c r="E132" s="226">
        <f>E133+E136</f>
        <v>2022700</v>
      </c>
      <c r="F132" s="251">
        <f t="shared" si="8"/>
        <v>6509000</v>
      </c>
      <c r="G132" s="239">
        <f>G133+G136</f>
        <v>0</v>
      </c>
      <c r="H132" s="251">
        <f t="shared" si="7"/>
        <v>6509000</v>
      </c>
      <c r="I132" s="239">
        <f>I133+I136</f>
        <v>0</v>
      </c>
      <c r="J132" s="203">
        <f>J133</f>
        <v>6509000</v>
      </c>
    </row>
    <row r="133" spans="1:10" ht="15" customHeight="1">
      <c r="A133" s="78" t="s">
        <v>85</v>
      </c>
      <c r="B133" s="184" t="s">
        <v>86</v>
      </c>
      <c r="C133" s="221">
        <f t="shared" si="14"/>
        <v>4486300</v>
      </c>
      <c r="D133" s="221">
        <f t="shared" si="14"/>
        <v>4486300</v>
      </c>
      <c r="E133" s="221">
        <f>E134+E135</f>
        <v>2022700</v>
      </c>
      <c r="F133" s="246">
        <f t="shared" si="8"/>
        <v>6509000</v>
      </c>
      <c r="G133" s="240">
        <f>G134+G135</f>
        <v>0</v>
      </c>
      <c r="H133" s="246">
        <f t="shared" ref="H133:H156" si="15">F133+G133</f>
        <v>6509000</v>
      </c>
      <c r="I133" s="240">
        <f>I134+I135</f>
        <v>0</v>
      </c>
      <c r="J133" s="198">
        <f>J134+J135</f>
        <v>6509000</v>
      </c>
    </row>
    <row r="134" spans="1:10" ht="15" customHeight="1">
      <c r="A134" s="77" t="s">
        <v>89</v>
      </c>
      <c r="B134" s="184" t="s">
        <v>90</v>
      </c>
      <c r="C134" s="222">
        <v>4486300</v>
      </c>
      <c r="D134" s="222">
        <v>4486300</v>
      </c>
      <c r="E134" s="222">
        <v>2022700</v>
      </c>
      <c r="F134" s="244">
        <f t="shared" si="8"/>
        <v>6509000</v>
      </c>
      <c r="G134" s="192"/>
      <c r="H134" s="244">
        <f t="shared" si="15"/>
        <v>6509000</v>
      </c>
      <c r="I134" s="192">
        <v>0</v>
      </c>
      <c r="J134" s="196">
        <v>6509000</v>
      </c>
    </row>
    <row r="135" spans="1:10" ht="15" customHeight="1">
      <c r="A135" s="77" t="s">
        <v>79</v>
      </c>
      <c r="B135" s="184" t="s">
        <v>91</v>
      </c>
      <c r="C135" s="222">
        <v>0</v>
      </c>
      <c r="D135" s="222">
        <v>0</v>
      </c>
      <c r="E135" s="222"/>
      <c r="F135" s="244">
        <f t="shared" si="8"/>
        <v>0</v>
      </c>
      <c r="G135" s="192"/>
      <c r="H135" s="244">
        <f t="shared" si="15"/>
        <v>0</v>
      </c>
      <c r="I135" s="192">
        <v>0</v>
      </c>
      <c r="J135" s="196">
        <f t="shared" si="9"/>
        <v>0</v>
      </c>
    </row>
    <row r="136" spans="1:10" ht="15" customHeight="1">
      <c r="A136" s="79" t="s">
        <v>42</v>
      </c>
      <c r="B136" s="183" t="s">
        <v>41</v>
      </c>
      <c r="C136" s="226">
        <f>C137</f>
        <v>0</v>
      </c>
      <c r="D136" s="226">
        <f>D137</f>
        <v>0</v>
      </c>
      <c r="E136" s="226">
        <f>E137</f>
        <v>0</v>
      </c>
      <c r="F136" s="251">
        <f t="shared" si="8"/>
        <v>0</v>
      </c>
      <c r="G136" s="239">
        <f>G137</f>
        <v>0</v>
      </c>
      <c r="H136" s="251">
        <f t="shared" si="15"/>
        <v>0</v>
      </c>
      <c r="I136" s="239">
        <f>I137</f>
        <v>0</v>
      </c>
      <c r="J136" s="203">
        <f t="shared" si="9"/>
        <v>0</v>
      </c>
    </row>
    <row r="137" spans="1:10" ht="15" customHeight="1">
      <c r="A137" s="78" t="s">
        <v>85</v>
      </c>
      <c r="B137" s="184" t="s">
        <v>86</v>
      </c>
      <c r="C137" s="221">
        <v>0</v>
      </c>
      <c r="D137" s="221">
        <v>0</v>
      </c>
      <c r="E137" s="221">
        <f>E138</f>
        <v>0</v>
      </c>
      <c r="F137" s="246">
        <f t="shared" ref="F137:F155" si="16">C137+E137</f>
        <v>0</v>
      </c>
      <c r="G137" s="240">
        <f>G138</f>
        <v>0</v>
      </c>
      <c r="H137" s="246">
        <f t="shared" si="15"/>
        <v>0</v>
      </c>
      <c r="I137" s="240">
        <f>I138</f>
        <v>0</v>
      </c>
      <c r="J137" s="198">
        <f t="shared" si="9"/>
        <v>0</v>
      </c>
    </row>
    <row r="138" spans="1:10" ht="15" customHeight="1">
      <c r="A138" s="77" t="s">
        <v>89</v>
      </c>
      <c r="B138" s="184" t="s">
        <v>90</v>
      </c>
      <c r="C138" s="222">
        <v>0</v>
      </c>
      <c r="D138" s="222">
        <v>0</v>
      </c>
      <c r="E138" s="222"/>
      <c r="F138" s="244">
        <f t="shared" si="16"/>
        <v>0</v>
      </c>
      <c r="G138" s="192"/>
      <c r="H138" s="244">
        <f t="shared" si="15"/>
        <v>0</v>
      </c>
      <c r="I138" s="192">
        <v>0</v>
      </c>
      <c r="J138" s="196">
        <f t="shared" si="9"/>
        <v>0</v>
      </c>
    </row>
    <row r="139" spans="1:10" ht="28.5">
      <c r="A139" s="80" t="s">
        <v>130</v>
      </c>
      <c r="B139" s="182" t="s">
        <v>131</v>
      </c>
      <c r="C139" s="231">
        <f>C140+C146</f>
        <v>0</v>
      </c>
      <c r="D139" s="231">
        <f>D140+D146</f>
        <v>0</v>
      </c>
      <c r="E139" s="231">
        <f>E140+E146</f>
        <v>0</v>
      </c>
      <c r="F139" s="253">
        <f t="shared" si="16"/>
        <v>0</v>
      </c>
      <c r="G139" s="257">
        <f>G140+G146</f>
        <v>0</v>
      </c>
      <c r="H139" s="253">
        <f t="shared" si="15"/>
        <v>0</v>
      </c>
      <c r="I139" s="257">
        <f>I140+I146</f>
        <v>0</v>
      </c>
      <c r="J139" s="205">
        <f t="shared" si="9"/>
        <v>0</v>
      </c>
    </row>
    <row r="140" spans="1:10" ht="15" customHeight="1">
      <c r="A140" s="79" t="s">
        <v>61</v>
      </c>
      <c r="B140" s="183" t="s">
        <v>44</v>
      </c>
      <c r="C140" s="224">
        <f>C141</f>
        <v>0</v>
      </c>
      <c r="D140" s="224">
        <f>D141</f>
        <v>0</v>
      </c>
      <c r="E140" s="224">
        <v>0</v>
      </c>
      <c r="F140" s="249">
        <f t="shared" si="16"/>
        <v>0</v>
      </c>
      <c r="G140" s="241">
        <v>0</v>
      </c>
      <c r="H140" s="249">
        <f t="shared" si="15"/>
        <v>0</v>
      </c>
      <c r="I140" s="241">
        <v>0</v>
      </c>
      <c r="J140" s="201">
        <f t="shared" si="9"/>
        <v>0</v>
      </c>
    </row>
    <row r="141" spans="1:10" ht="15" customHeight="1">
      <c r="A141" s="78" t="s">
        <v>85</v>
      </c>
      <c r="B141" s="184" t="s">
        <v>86</v>
      </c>
      <c r="C141" s="225">
        <f>C142+C143+C144+C145</f>
        <v>0</v>
      </c>
      <c r="D141" s="225">
        <f>D142+D143+D144+D145</f>
        <v>0</v>
      </c>
      <c r="E141" s="225">
        <v>0</v>
      </c>
      <c r="F141" s="250">
        <f t="shared" si="16"/>
        <v>0</v>
      </c>
      <c r="G141" s="242">
        <v>0</v>
      </c>
      <c r="H141" s="250">
        <f t="shared" si="15"/>
        <v>0</v>
      </c>
      <c r="I141" s="242">
        <v>0</v>
      </c>
      <c r="J141" s="202">
        <f t="shared" si="9"/>
        <v>0</v>
      </c>
    </row>
    <row r="142" spans="1:10" ht="15" customHeight="1">
      <c r="A142" s="77" t="s">
        <v>98</v>
      </c>
      <c r="B142" s="184" t="s">
        <v>99</v>
      </c>
      <c r="C142" s="222">
        <v>0</v>
      </c>
      <c r="D142" s="222">
        <v>0</v>
      </c>
      <c r="E142" s="222"/>
      <c r="F142" s="244">
        <f t="shared" si="16"/>
        <v>0</v>
      </c>
      <c r="G142" s="192"/>
      <c r="H142" s="244">
        <f t="shared" si="15"/>
        <v>0</v>
      </c>
      <c r="I142" s="192">
        <v>0</v>
      </c>
      <c r="J142" s="196">
        <f t="shared" si="9"/>
        <v>0</v>
      </c>
    </row>
    <row r="143" spans="1:10" ht="15" customHeight="1">
      <c r="A143" s="77" t="s">
        <v>94</v>
      </c>
      <c r="B143" s="184" t="s">
        <v>95</v>
      </c>
      <c r="C143" s="222">
        <v>0</v>
      </c>
      <c r="D143" s="222">
        <v>0</v>
      </c>
      <c r="E143" s="222"/>
      <c r="F143" s="244">
        <f t="shared" si="16"/>
        <v>0</v>
      </c>
      <c r="G143" s="192"/>
      <c r="H143" s="244">
        <f t="shared" si="15"/>
        <v>0</v>
      </c>
      <c r="I143" s="192">
        <v>0</v>
      </c>
      <c r="J143" s="196">
        <f t="shared" ref="J143:J151" si="17">H143+I143</f>
        <v>0</v>
      </c>
    </row>
    <row r="144" spans="1:10" ht="15" customHeight="1">
      <c r="A144" s="77" t="s">
        <v>87</v>
      </c>
      <c r="B144" s="184" t="s">
        <v>88</v>
      </c>
      <c r="C144" s="222">
        <v>0</v>
      </c>
      <c r="D144" s="222">
        <v>0</v>
      </c>
      <c r="E144" s="222"/>
      <c r="F144" s="244">
        <f t="shared" si="16"/>
        <v>0</v>
      </c>
      <c r="G144" s="192"/>
      <c r="H144" s="244">
        <f t="shared" si="15"/>
        <v>0</v>
      </c>
      <c r="I144" s="192">
        <v>0</v>
      </c>
      <c r="J144" s="196">
        <f t="shared" si="17"/>
        <v>0</v>
      </c>
    </row>
    <row r="145" spans="1:10" ht="15" customHeight="1">
      <c r="A145" s="77" t="s">
        <v>89</v>
      </c>
      <c r="B145" s="184" t="s">
        <v>90</v>
      </c>
      <c r="C145" s="222">
        <v>0</v>
      </c>
      <c r="D145" s="222">
        <v>0</v>
      </c>
      <c r="E145" s="222"/>
      <c r="F145" s="244">
        <f t="shared" si="16"/>
        <v>0</v>
      </c>
      <c r="G145" s="192"/>
      <c r="H145" s="244">
        <f t="shared" si="15"/>
        <v>0</v>
      </c>
      <c r="I145" s="192">
        <v>0</v>
      </c>
      <c r="J145" s="196">
        <f t="shared" si="17"/>
        <v>0</v>
      </c>
    </row>
    <row r="146" spans="1:10" ht="15" customHeight="1">
      <c r="A146" s="79" t="s">
        <v>132</v>
      </c>
      <c r="B146" s="183" t="s">
        <v>133</v>
      </c>
      <c r="C146" s="224">
        <f>C147</f>
        <v>0</v>
      </c>
      <c r="D146" s="224">
        <f>D147</f>
        <v>0</v>
      </c>
      <c r="E146" s="224">
        <v>0</v>
      </c>
      <c r="F146" s="249">
        <f t="shared" si="16"/>
        <v>0</v>
      </c>
      <c r="G146" s="241">
        <v>0</v>
      </c>
      <c r="H146" s="249">
        <f t="shared" si="15"/>
        <v>0</v>
      </c>
      <c r="I146" s="241">
        <v>0</v>
      </c>
      <c r="J146" s="201">
        <f t="shared" si="17"/>
        <v>0</v>
      </c>
    </row>
    <row r="147" spans="1:10" ht="15" customHeight="1">
      <c r="A147" s="78" t="s">
        <v>85</v>
      </c>
      <c r="B147" s="184" t="s">
        <v>86</v>
      </c>
      <c r="C147" s="225">
        <f>C148+C149+C150+C151</f>
        <v>0</v>
      </c>
      <c r="D147" s="225">
        <f>D148+D149+D150+D151</f>
        <v>0</v>
      </c>
      <c r="E147" s="225">
        <v>0</v>
      </c>
      <c r="F147" s="250">
        <f t="shared" si="16"/>
        <v>0</v>
      </c>
      <c r="G147" s="242">
        <v>0</v>
      </c>
      <c r="H147" s="250">
        <f t="shared" si="15"/>
        <v>0</v>
      </c>
      <c r="I147" s="242">
        <v>0</v>
      </c>
      <c r="J147" s="202">
        <f t="shared" si="17"/>
        <v>0</v>
      </c>
    </row>
    <row r="148" spans="1:10" ht="15" customHeight="1">
      <c r="A148" s="77" t="s">
        <v>98</v>
      </c>
      <c r="B148" s="184" t="s">
        <v>99</v>
      </c>
      <c r="C148" s="222">
        <v>0</v>
      </c>
      <c r="D148" s="222">
        <v>0</v>
      </c>
      <c r="E148" s="222"/>
      <c r="F148" s="244">
        <f t="shared" si="16"/>
        <v>0</v>
      </c>
      <c r="G148" s="192"/>
      <c r="H148" s="244">
        <f t="shared" si="15"/>
        <v>0</v>
      </c>
      <c r="I148" s="192">
        <v>0</v>
      </c>
      <c r="J148" s="196">
        <f t="shared" si="17"/>
        <v>0</v>
      </c>
    </row>
    <row r="149" spans="1:10" ht="15" customHeight="1">
      <c r="A149" s="77" t="s">
        <v>94</v>
      </c>
      <c r="B149" s="184" t="s">
        <v>95</v>
      </c>
      <c r="C149" s="222">
        <v>0</v>
      </c>
      <c r="D149" s="222">
        <v>0</v>
      </c>
      <c r="E149" s="222"/>
      <c r="F149" s="244">
        <f t="shared" si="16"/>
        <v>0</v>
      </c>
      <c r="G149" s="192"/>
      <c r="H149" s="244">
        <f t="shared" si="15"/>
        <v>0</v>
      </c>
      <c r="I149" s="192">
        <v>0</v>
      </c>
      <c r="J149" s="196">
        <f t="shared" si="17"/>
        <v>0</v>
      </c>
    </row>
    <row r="150" spans="1:10" ht="15" customHeight="1">
      <c r="A150" s="77" t="s">
        <v>87</v>
      </c>
      <c r="B150" s="184" t="s">
        <v>88</v>
      </c>
      <c r="C150" s="222">
        <v>0</v>
      </c>
      <c r="D150" s="222">
        <v>0</v>
      </c>
      <c r="E150" s="222"/>
      <c r="F150" s="244">
        <f t="shared" si="16"/>
        <v>0</v>
      </c>
      <c r="G150" s="192"/>
      <c r="H150" s="244">
        <f t="shared" si="15"/>
        <v>0</v>
      </c>
      <c r="I150" s="192">
        <v>0</v>
      </c>
      <c r="J150" s="196">
        <f t="shared" si="17"/>
        <v>0</v>
      </c>
    </row>
    <row r="151" spans="1:10" ht="15" customHeight="1">
      <c r="A151" s="194" t="s">
        <v>89</v>
      </c>
      <c r="B151" s="195" t="s">
        <v>90</v>
      </c>
      <c r="C151" s="232">
        <v>0</v>
      </c>
      <c r="D151" s="232">
        <v>0</v>
      </c>
      <c r="E151" s="232"/>
      <c r="F151" s="254">
        <f t="shared" si="16"/>
        <v>0</v>
      </c>
      <c r="G151" s="192"/>
      <c r="H151" s="244">
        <f t="shared" si="15"/>
        <v>0</v>
      </c>
      <c r="I151" s="192">
        <v>0</v>
      </c>
      <c r="J151" s="196">
        <f t="shared" si="17"/>
        <v>0</v>
      </c>
    </row>
    <row r="152" spans="1:10" ht="28.5">
      <c r="A152" s="80" t="s">
        <v>134</v>
      </c>
      <c r="B152" s="182" t="s">
        <v>135</v>
      </c>
      <c r="C152" s="219">
        <f>C153</f>
        <v>0</v>
      </c>
      <c r="D152" s="219">
        <f>D153+D160+D157</f>
        <v>0</v>
      </c>
      <c r="E152" s="219">
        <f>E153</f>
        <v>8661</v>
      </c>
      <c r="F152" s="245">
        <f>C152+E152</f>
        <v>8661</v>
      </c>
      <c r="G152" s="238">
        <f>G153</f>
        <v>0</v>
      </c>
      <c r="H152" s="245">
        <f t="shared" si="15"/>
        <v>8661</v>
      </c>
      <c r="I152" s="238">
        <f>I153</f>
        <v>-8661</v>
      </c>
      <c r="J152" s="197">
        <f>J153</f>
        <v>0</v>
      </c>
    </row>
    <row r="153" spans="1:10" ht="15">
      <c r="A153" s="79" t="s">
        <v>42</v>
      </c>
      <c r="B153" s="183" t="s">
        <v>41</v>
      </c>
      <c r="C153" s="226">
        <f>C154</f>
        <v>0</v>
      </c>
      <c r="D153" s="226">
        <f>D154</f>
        <v>0</v>
      </c>
      <c r="E153" s="226">
        <f>E154</f>
        <v>8661</v>
      </c>
      <c r="F153" s="251">
        <f t="shared" si="16"/>
        <v>8661</v>
      </c>
      <c r="G153" s="239">
        <f>G154</f>
        <v>0</v>
      </c>
      <c r="H153" s="251">
        <f t="shared" si="15"/>
        <v>8661</v>
      </c>
      <c r="I153" s="239">
        <f>I154</f>
        <v>-8661</v>
      </c>
      <c r="J153" s="203">
        <f>J154</f>
        <v>0</v>
      </c>
    </row>
    <row r="154" spans="1:10" ht="15">
      <c r="A154" s="78" t="s">
        <v>85</v>
      </c>
      <c r="B154" s="184" t="s">
        <v>86</v>
      </c>
      <c r="C154" s="221">
        <f>C155+C156</f>
        <v>0</v>
      </c>
      <c r="D154" s="221">
        <f>D155+D156</f>
        <v>0</v>
      </c>
      <c r="E154" s="221">
        <f>E155+E156</f>
        <v>8661</v>
      </c>
      <c r="F154" s="246">
        <f t="shared" si="16"/>
        <v>8661</v>
      </c>
      <c r="G154" s="240">
        <f>G155+G156</f>
        <v>0</v>
      </c>
      <c r="H154" s="246">
        <f t="shared" si="15"/>
        <v>8661</v>
      </c>
      <c r="I154" s="240">
        <f>I155+I156</f>
        <v>-8661</v>
      </c>
      <c r="J154" s="198">
        <v>0</v>
      </c>
    </row>
    <row r="155" spans="1:10" ht="15">
      <c r="A155" s="77" t="s">
        <v>98</v>
      </c>
      <c r="B155" s="184" t="s">
        <v>99</v>
      </c>
      <c r="C155" s="222">
        <v>0</v>
      </c>
      <c r="D155" s="222">
        <v>0</v>
      </c>
      <c r="E155" s="222">
        <f>7544+1000</f>
        <v>8544</v>
      </c>
      <c r="F155" s="244">
        <f t="shared" si="16"/>
        <v>8544</v>
      </c>
      <c r="G155" s="192"/>
      <c r="H155" s="244">
        <f t="shared" si="15"/>
        <v>8544</v>
      </c>
      <c r="I155" s="192">
        <f>J155-H155</f>
        <v>-8544</v>
      </c>
      <c r="J155" s="196">
        <v>0</v>
      </c>
    </row>
    <row r="156" spans="1:10" ht="15">
      <c r="A156" s="277" t="s">
        <v>94</v>
      </c>
      <c r="B156" s="278" t="s">
        <v>95</v>
      </c>
      <c r="C156" s="279">
        <v>0</v>
      </c>
      <c r="D156" s="279">
        <v>0</v>
      </c>
      <c r="E156" s="279">
        <v>117</v>
      </c>
      <c r="F156" s="280">
        <f>C156+E156</f>
        <v>117</v>
      </c>
      <c r="G156" s="258"/>
      <c r="H156" s="280">
        <f t="shared" si="15"/>
        <v>117</v>
      </c>
      <c r="I156" s="258">
        <f>J156-H156</f>
        <v>-117</v>
      </c>
      <c r="J156" s="259">
        <v>0</v>
      </c>
    </row>
  </sheetData>
  <sheetProtection algorithmName="SHA-512" hashValue="AFQZZJWLQlDts/++Jc7XNpxItx2PefcN4uhgAoahC6zJZfl85xzK9HRiXNrgpfdeg2PDz3iUuLDdPYjeyTCyCw==" saltValue="s/n2xe7KFH3AwzbE2CET+w==" spinCount="100000" sheet="1" objects="1" scenarios="1"/>
  <autoFilter ref="A3:J156" xr:uid="{00000000-0001-0000-0700-000000000000}">
    <filterColumn colId="0" showButton="0"/>
  </autoFilter>
  <mergeCells count="2">
    <mergeCell ref="A3:B3"/>
    <mergeCell ref="A1:J1"/>
  </mergeCells>
  <pageMargins left="0.39370078740157483" right="0.39370078740157483" top="0.39370078740157483" bottom="0.78740157480314965" header="0.19685039370078741" footer="0.47244094488188981"/>
  <pageSetup paperSize="9" scale="57" orientation="landscape" r:id="rId1"/>
  <headerFooter alignWithMargins="0">
    <oddFooter>&amp;C&amp;D. &amp;T&amp;R&amp;P/&amp;N</oddFooter>
  </headerFooter>
  <rowBreaks count="2" manualBreakCount="2">
    <brk id="56" max="9" man="1"/>
    <brk id="108" max="9" man="1"/>
  </rowBreaks>
  <ignoredErrors>
    <ignoredError sqref="C14" 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">
    <pageSetUpPr autoPageBreaks="0"/>
  </sheetPr>
  <dimension ref="A1:M315"/>
  <sheetViews>
    <sheetView zoomScaleNormal="100" workbookViewId="0">
      <selection sqref="A1:D1"/>
    </sheetView>
  </sheetViews>
  <sheetFormatPr defaultColWidth="9.33203125" defaultRowHeight="11.25"/>
  <cols>
    <col min="1" max="1" width="2.83203125" style="2" customWidth="1"/>
    <col min="2" max="2" width="44.83203125" style="2" bestFit="1" customWidth="1"/>
    <col min="3" max="3" width="40.5" style="2" bestFit="1" customWidth="1"/>
    <col min="4" max="4" width="18.33203125" style="2" bestFit="1" customWidth="1"/>
    <col min="5" max="5" width="18.83203125" style="2" bestFit="1" customWidth="1"/>
    <col min="6" max="6" width="18.1640625" style="2" bestFit="1" customWidth="1"/>
    <col min="7" max="7" width="18.5" style="2" bestFit="1" customWidth="1"/>
    <col min="8" max="8" width="17.33203125" style="2" bestFit="1" customWidth="1"/>
    <col min="9" max="10" width="18.6640625" style="2" bestFit="1" customWidth="1"/>
    <col min="11" max="11" width="15" style="2" bestFit="1" customWidth="1"/>
    <col min="12" max="12" width="18.6640625" style="2" bestFit="1" customWidth="1"/>
    <col min="13" max="13" width="10.1640625" style="2" bestFit="1" customWidth="1"/>
    <col min="14" max="16384" width="9.33203125" style="2"/>
  </cols>
  <sheetData>
    <row r="1" spans="1:13" ht="12.75">
      <c r="B1" s="1" t="s">
        <v>136</v>
      </c>
      <c r="C1" s="1"/>
      <c r="D1" s="1"/>
      <c r="E1" s="1"/>
      <c r="F1" s="1"/>
      <c r="G1" s="1"/>
      <c r="H1" s="1"/>
      <c r="I1" s="1"/>
      <c r="J1" s="1"/>
      <c r="K1" s="1"/>
    </row>
    <row r="2" spans="1:13" ht="45">
      <c r="B2" s="10" t="s">
        <v>75</v>
      </c>
      <c r="C2" s="7" t="s">
        <v>137</v>
      </c>
      <c r="D2" s="7" t="s">
        <v>138</v>
      </c>
      <c r="E2" s="7" t="s">
        <v>139</v>
      </c>
      <c r="F2" s="7" t="s">
        <v>140</v>
      </c>
      <c r="G2" s="7" t="s">
        <v>141</v>
      </c>
      <c r="H2"/>
      <c r="I2"/>
      <c r="J2"/>
      <c r="K2"/>
      <c r="L2"/>
      <c r="M2"/>
    </row>
    <row r="3" spans="1:13">
      <c r="B3" s="10" t="s">
        <v>75</v>
      </c>
      <c r="C3" s="11" t="s">
        <v>75</v>
      </c>
      <c r="D3" s="11" t="s">
        <v>75</v>
      </c>
      <c r="E3" s="11" t="s">
        <v>142</v>
      </c>
      <c r="F3" s="11" t="s">
        <v>142</v>
      </c>
      <c r="G3" s="11" t="s">
        <v>142</v>
      </c>
      <c r="H3"/>
      <c r="I3"/>
      <c r="J3"/>
      <c r="K3"/>
      <c r="L3"/>
      <c r="M3"/>
    </row>
    <row r="4" spans="1:13">
      <c r="A4"/>
      <c r="B4" s="5" t="s">
        <v>143</v>
      </c>
      <c r="C4" s="4"/>
      <c r="D4" s="4"/>
      <c r="E4" s="4">
        <v>35122489</v>
      </c>
      <c r="F4" s="4">
        <v>32389345</v>
      </c>
      <c r="G4" s="4">
        <v>30671774</v>
      </c>
      <c r="H4"/>
      <c r="I4"/>
      <c r="J4"/>
      <c r="K4"/>
      <c r="L4"/>
      <c r="M4"/>
    </row>
    <row r="5" spans="1:13">
      <c r="A5"/>
      <c r="B5" s="5" t="s">
        <v>144</v>
      </c>
      <c r="C5" s="4"/>
      <c r="D5" s="4"/>
      <c r="E5" s="4"/>
      <c r="F5" s="4"/>
      <c r="G5" s="4"/>
      <c r="H5"/>
      <c r="I5"/>
      <c r="J5"/>
      <c r="K5"/>
      <c r="L5"/>
      <c r="M5"/>
    </row>
    <row r="6" spans="1:13">
      <c r="A6"/>
      <c r="B6" s="5" t="s">
        <v>145</v>
      </c>
      <c r="C6" s="4"/>
      <c r="D6" s="4"/>
      <c r="E6" s="4">
        <v>35122489</v>
      </c>
      <c r="F6" s="4">
        <v>32389345</v>
      </c>
      <c r="G6" s="4">
        <v>30671774</v>
      </c>
      <c r="H6"/>
      <c r="I6"/>
      <c r="J6"/>
      <c r="K6"/>
      <c r="L6"/>
      <c r="M6"/>
    </row>
    <row r="7" spans="1:13">
      <c r="A7"/>
      <c r="B7" s="5" t="s">
        <v>146</v>
      </c>
      <c r="C7" s="4"/>
      <c r="D7" s="4"/>
      <c r="E7" s="4">
        <v>34806515</v>
      </c>
      <c r="F7" s="4">
        <v>32336256</v>
      </c>
      <c r="G7" s="4">
        <v>30618685</v>
      </c>
      <c r="H7"/>
      <c r="I7"/>
      <c r="J7"/>
      <c r="K7"/>
      <c r="L7"/>
      <c r="M7"/>
    </row>
    <row r="8" spans="1:13">
      <c r="A8"/>
      <c r="B8" s="5" t="s">
        <v>147</v>
      </c>
      <c r="C8" s="4"/>
      <c r="D8" s="4"/>
      <c r="E8" s="4">
        <v>319862</v>
      </c>
      <c r="F8" s="4">
        <v>53089</v>
      </c>
      <c r="G8" s="4">
        <v>53089</v>
      </c>
      <c r="H8"/>
      <c r="I8"/>
      <c r="J8"/>
      <c r="K8"/>
      <c r="L8"/>
      <c r="M8"/>
    </row>
    <row r="9" spans="1:13">
      <c r="A9"/>
      <c r="B9" s="5" t="s">
        <v>148</v>
      </c>
      <c r="C9" s="4"/>
      <c r="D9" s="4"/>
      <c r="E9" s="4">
        <v>35126377</v>
      </c>
      <c r="F9" s="4">
        <v>32389345</v>
      </c>
      <c r="G9" s="4">
        <v>30671774</v>
      </c>
      <c r="H9"/>
      <c r="I9"/>
      <c r="J9"/>
      <c r="K9"/>
      <c r="L9"/>
      <c r="M9"/>
    </row>
    <row r="10" spans="1:13">
      <c r="A10"/>
      <c r="B10" s="5" t="s">
        <v>149</v>
      </c>
      <c r="C10" s="4"/>
      <c r="D10" s="4"/>
      <c r="E10" s="4">
        <v>-3888</v>
      </c>
      <c r="F10" s="9">
        <v>0</v>
      </c>
      <c r="G10" s="9">
        <v>0</v>
      </c>
      <c r="H10"/>
      <c r="I10"/>
      <c r="J10"/>
      <c r="K10"/>
      <c r="L10"/>
      <c r="M10"/>
    </row>
    <row r="11" spans="1:13">
      <c r="A11"/>
      <c r="B11" s="5" t="s">
        <v>150</v>
      </c>
      <c r="C11" s="4"/>
      <c r="D11" s="4"/>
      <c r="E11" s="4"/>
      <c r="F11" s="4"/>
      <c r="G11" s="4"/>
      <c r="H11"/>
      <c r="I11"/>
      <c r="J11"/>
      <c r="K11"/>
      <c r="L11"/>
      <c r="M11"/>
    </row>
    <row r="12" spans="1:13">
      <c r="A12"/>
      <c r="B12" s="5" t="s">
        <v>151</v>
      </c>
      <c r="C12" s="4"/>
      <c r="D12" s="4"/>
      <c r="E12" s="4"/>
      <c r="F12" s="4"/>
      <c r="G12" s="4"/>
      <c r="H12"/>
      <c r="I12"/>
      <c r="J12"/>
      <c r="K12"/>
      <c r="L12"/>
      <c r="M12"/>
    </row>
    <row r="13" spans="1:13">
      <c r="A13"/>
      <c r="B13" s="5" t="s">
        <v>152</v>
      </c>
      <c r="C13" s="4"/>
      <c r="D13" s="4"/>
      <c r="E13" s="4">
        <v>3888</v>
      </c>
      <c r="F13" s="9">
        <v>0</v>
      </c>
      <c r="G13" s="4"/>
      <c r="H13"/>
      <c r="I13"/>
      <c r="J13"/>
      <c r="K13"/>
      <c r="L13"/>
      <c r="M13"/>
    </row>
    <row r="14" spans="1:13">
      <c r="A14"/>
      <c r="B14" s="5" t="s">
        <v>153</v>
      </c>
      <c r="C14" s="4"/>
      <c r="D14" s="4"/>
      <c r="E14" s="9">
        <v>0</v>
      </c>
      <c r="F14" s="9">
        <v>0</v>
      </c>
      <c r="G14" s="4"/>
      <c r="H14"/>
      <c r="I14"/>
      <c r="J14"/>
      <c r="K14"/>
      <c r="L14"/>
      <c r="M14"/>
    </row>
    <row r="15" spans="1:13">
      <c r="A15"/>
      <c r="B15" s="5" t="s">
        <v>154</v>
      </c>
      <c r="C15" s="4"/>
      <c r="D15" s="4"/>
      <c r="E15" s="4">
        <v>3888</v>
      </c>
      <c r="F15" s="9">
        <v>0</v>
      </c>
      <c r="G15" s="4"/>
      <c r="H15"/>
      <c r="I15"/>
      <c r="J15"/>
      <c r="K15"/>
      <c r="L15"/>
      <c r="M15"/>
    </row>
    <row r="16" spans="1:13">
      <c r="A16"/>
      <c r="B16" s="5" t="s">
        <v>155</v>
      </c>
      <c r="C16" s="4"/>
      <c r="D16" s="4"/>
      <c r="E16" s="9">
        <v>0</v>
      </c>
      <c r="F16" s="9">
        <v>0</v>
      </c>
      <c r="G16" s="9">
        <v>0</v>
      </c>
      <c r="H16"/>
      <c r="I16"/>
      <c r="J16"/>
      <c r="K16"/>
      <c r="L16"/>
      <c r="M16"/>
    </row>
    <row r="17" spans="1:13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>
      <c r="A19"/>
      <c r="B19"/>
      <c r="C19" s="8"/>
      <c r="D19" s="8"/>
      <c r="E19" s="8"/>
      <c r="F19" s="8"/>
      <c r="G19" s="8"/>
      <c r="H19"/>
      <c r="I19"/>
      <c r="J19"/>
      <c r="K19"/>
      <c r="L19"/>
      <c r="M19"/>
    </row>
    <row r="20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>
      <c r="A21"/>
      <c r="B21"/>
      <c r="C21"/>
      <c r="D21"/>
      <c r="E21"/>
      <c r="F21"/>
      <c r="G21"/>
      <c r="H21"/>
      <c r="I21"/>
      <c r="J21"/>
      <c r="K21"/>
      <c r="L21"/>
    </row>
    <row r="22" spans="1:13">
      <c r="A22"/>
      <c r="B22"/>
      <c r="C22"/>
      <c r="D22"/>
      <c r="E22"/>
      <c r="F22"/>
      <c r="G22"/>
      <c r="H22"/>
      <c r="I22"/>
      <c r="J22"/>
    </row>
    <row r="23" spans="1:13">
      <c r="A23"/>
      <c r="B23"/>
      <c r="C23"/>
      <c r="D23"/>
      <c r="E23"/>
      <c r="F23"/>
      <c r="G23"/>
      <c r="H23"/>
      <c r="I23"/>
      <c r="J23"/>
    </row>
    <row r="24" spans="1:13">
      <c r="A24"/>
      <c r="B24"/>
      <c r="C24"/>
      <c r="D24"/>
      <c r="E24"/>
      <c r="F24"/>
      <c r="G24"/>
      <c r="H24"/>
      <c r="I24"/>
      <c r="J24"/>
    </row>
    <row r="25" spans="1:13">
      <c r="A25"/>
      <c r="B25"/>
      <c r="C25"/>
      <c r="D25"/>
      <c r="E25"/>
      <c r="F25"/>
      <c r="G25"/>
      <c r="H25"/>
      <c r="I25"/>
      <c r="J25"/>
    </row>
    <row r="26" spans="1:13">
      <c r="A26"/>
      <c r="B26"/>
      <c r="C26"/>
      <c r="D26"/>
      <c r="E26"/>
      <c r="F26"/>
      <c r="G26"/>
      <c r="H26"/>
      <c r="I26"/>
      <c r="J26"/>
    </row>
    <row r="27" spans="1:13">
      <c r="A27"/>
      <c r="B27"/>
      <c r="C27"/>
      <c r="D27"/>
      <c r="E27"/>
      <c r="F27"/>
      <c r="G27"/>
      <c r="H27"/>
      <c r="I27"/>
      <c r="J27"/>
    </row>
    <row r="28" spans="1:13">
      <c r="A28"/>
      <c r="B28"/>
      <c r="C28"/>
      <c r="D28"/>
      <c r="E28"/>
      <c r="F28"/>
      <c r="G28"/>
      <c r="H28"/>
      <c r="I28"/>
      <c r="J28"/>
    </row>
    <row r="29" spans="1:13">
      <c r="A29"/>
      <c r="B29"/>
      <c r="C29"/>
      <c r="D29"/>
      <c r="E29"/>
      <c r="F29"/>
      <c r="G29"/>
      <c r="H29"/>
      <c r="I29"/>
      <c r="J29"/>
    </row>
    <row r="30" spans="1:13">
      <c r="A30"/>
      <c r="B30"/>
      <c r="C30"/>
      <c r="D30"/>
      <c r="E30"/>
      <c r="F30"/>
      <c r="G30"/>
      <c r="H30"/>
      <c r="I30"/>
      <c r="J30"/>
    </row>
    <row r="31" spans="1:13">
      <c r="A31"/>
      <c r="B31"/>
      <c r="C31"/>
      <c r="D31"/>
      <c r="E31"/>
      <c r="F31"/>
      <c r="G31"/>
      <c r="H31"/>
      <c r="I31"/>
      <c r="J31"/>
    </row>
    <row r="32" spans="1:13">
      <c r="A32"/>
      <c r="B32"/>
      <c r="C32"/>
      <c r="D32"/>
      <c r="E32"/>
      <c r="F32"/>
      <c r="G32"/>
      <c r="H32"/>
      <c r="I32"/>
      <c r="J32"/>
    </row>
    <row r="33" spans="1:10">
      <c r="A33"/>
      <c r="B33"/>
      <c r="C33"/>
      <c r="D33"/>
      <c r="E33"/>
      <c r="F33"/>
      <c r="G33"/>
      <c r="H33"/>
      <c r="I33"/>
      <c r="J33"/>
    </row>
    <row r="34" spans="1:10">
      <c r="B34"/>
      <c r="C34"/>
      <c r="D34"/>
      <c r="E34"/>
      <c r="F34"/>
      <c r="G34"/>
      <c r="H34"/>
      <c r="I34"/>
      <c r="J34"/>
    </row>
    <row r="35" spans="1:10">
      <c r="B35"/>
      <c r="C35"/>
      <c r="D35"/>
      <c r="E35"/>
      <c r="F35"/>
      <c r="G35"/>
      <c r="H35"/>
      <c r="I35"/>
      <c r="J35"/>
    </row>
    <row r="36" spans="1:10">
      <c r="B36"/>
      <c r="C36"/>
      <c r="D36"/>
      <c r="E36"/>
      <c r="F36"/>
      <c r="G36"/>
      <c r="H36"/>
      <c r="I36"/>
      <c r="J36"/>
    </row>
    <row r="37" spans="1:10">
      <c r="B37"/>
      <c r="C37"/>
      <c r="D37"/>
      <c r="E37"/>
      <c r="F37"/>
      <c r="G37"/>
      <c r="H37"/>
      <c r="I37"/>
      <c r="J37"/>
    </row>
    <row r="38" spans="1:10">
      <c r="B38"/>
      <c r="C38"/>
      <c r="D38"/>
      <c r="E38"/>
      <c r="F38"/>
      <c r="G38"/>
      <c r="H38"/>
      <c r="I38"/>
      <c r="J38"/>
    </row>
    <row r="39" spans="1:10">
      <c r="B39"/>
      <c r="C39"/>
      <c r="D39"/>
      <c r="E39"/>
      <c r="F39"/>
      <c r="G39"/>
      <c r="H39"/>
      <c r="I39"/>
      <c r="J39"/>
    </row>
    <row r="40" spans="1:10">
      <c r="B40"/>
      <c r="C40"/>
      <c r="D40"/>
      <c r="E40"/>
      <c r="F40"/>
      <c r="G40"/>
      <c r="H40"/>
      <c r="I40"/>
      <c r="J40"/>
    </row>
    <row r="41" spans="1:10">
      <c r="B41"/>
      <c r="C41"/>
      <c r="D41"/>
      <c r="E41"/>
      <c r="F41"/>
      <c r="G41"/>
      <c r="H41"/>
      <c r="I41"/>
      <c r="J41"/>
    </row>
    <row r="42" spans="1:10">
      <c r="B42"/>
      <c r="C42"/>
      <c r="D42"/>
      <c r="E42"/>
      <c r="F42"/>
      <c r="G42"/>
      <c r="H42"/>
      <c r="I42"/>
      <c r="J42"/>
    </row>
    <row r="43" spans="1:10">
      <c r="B43"/>
      <c r="C43"/>
      <c r="D43"/>
      <c r="E43"/>
      <c r="F43"/>
      <c r="G43"/>
      <c r="H43"/>
      <c r="I43"/>
      <c r="J43"/>
    </row>
    <row r="44" spans="1:10">
      <c r="B44"/>
      <c r="C44"/>
      <c r="D44"/>
      <c r="E44"/>
      <c r="F44"/>
      <c r="G44"/>
      <c r="H44"/>
      <c r="I44"/>
      <c r="J44"/>
    </row>
    <row r="45" spans="1:10">
      <c r="B45"/>
      <c r="C45"/>
      <c r="D45"/>
      <c r="E45"/>
      <c r="F45"/>
      <c r="G45"/>
      <c r="H45"/>
      <c r="I45"/>
      <c r="J45"/>
    </row>
    <row r="46" spans="1:10">
      <c r="B46"/>
      <c r="C46"/>
      <c r="D46"/>
      <c r="E46"/>
      <c r="F46"/>
      <c r="G46"/>
      <c r="H46"/>
      <c r="I46"/>
      <c r="J46"/>
    </row>
    <row r="47" spans="1:10">
      <c r="B47"/>
      <c r="C47"/>
      <c r="D47"/>
      <c r="E47"/>
      <c r="F47"/>
      <c r="G47"/>
      <c r="H47"/>
      <c r="I47"/>
      <c r="J47"/>
    </row>
    <row r="48" spans="1:10">
      <c r="B48"/>
      <c r="C48"/>
      <c r="D48"/>
      <c r="E48"/>
      <c r="F48"/>
      <c r="G48"/>
      <c r="H48"/>
      <c r="I48"/>
      <c r="J48"/>
    </row>
    <row r="49" spans="2:10">
      <c r="B49"/>
      <c r="C49"/>
      <c r="D49"/>
      <c r="E49"/>
      <c r="F49"/>
      <c r="G49"/>
      <c r="H49"/>
      <c r="I49"/>
      <c r="J49"/>
    </row>
    <row r="50" spans="2:10">
      <c r="B50"/>
      <c r="C50"/>
      <c r="D50"/>
      <c r="E50"/>
      <c r="F50"/>
      <c r="G50"/>
      <c r="H50"/>
      <c r="I50"/>
      <c r="J50"/>
    </row>
    <row r="51" spans="2:10">
      <c r="B51"/>
      <c r="C51"/>
      <c r="D51"/>
      <c r="E51"/>
      <c r="F51"/>
      <c r="G51"/>
      <c r="H51"/>
      <c r="I51"/>
      <c r="J51"/>
    </row>
    <row r="52" spans="2:10">
      <c r="B52"/>
      <c r="C52"/>
      <c r="D52"/>
      <c r="E52"/>
      <c r="F52"/>
      <c r="G52"/>
      <c r="H52"/>
      <c r="I52"/>
      <c r="J52"/>
    </row>
    <row r="53" spans="2:10">
      <c r="B53"/>
      <c r="C53"/>
      <c r="D53"/>
      <c r="E53"/>
      <c r="F53"/>
      <c r="G53"/>
      <c r="H53"/>
      <c r="I53"/>
      <c r="J53"/>
    </row>
    <row r="54" spans="2:10">
      <c r="B54"/>
      <c r="C54"/>
      <c r="D54"/>
      <c r="E54"/>
      <c r="F54"/>
      <c r="G54"/>
      <c r="H54"/>
      <c r="I54"/>
      <c r="J54"/>
    </row>
    <row r="55" spans="2:10">
      <c r="B55"/>
      <c r="C55"/>
      <c r="D55"/>
      <c r="E55"/>
      <c r="F55"/>
      <c r="G55"/>
      <c r="H55"/>
      <c r="I55"/>
      <c r="J55"/>
    </row>
    <row r="56" spans="2:10">
      <c r="B56"/>
      <c r="C56"/>
      <c r="D56"/>
      <c r="E56"/>
      <c r="F56"/>
      <c r="G56"/>
      <c r="H56"/>
      <c r="I56"/>
      <c r="J56"/>
    </row>
    <row r="57" spans="2:10">
      <c r="B57"/>
      <c r="C57"/>
      <c r="D57"/>
      <c r="E57"/>
      <c r="F57"/>
      <c r="G57"/>
      <c r="H57"/>
      <c r="I57"/>
      <c r="J57"/>
    </row>
    <row r="58" spans="2:10">
      <c r="B58"/>
      <c r="C58"/>
      <c r="D58"/>
      <c r="E58"/>
      <c r="F58"/>
      <c r="G58"/>
      <c r="H58"/>
      <c r="I58"/>
      <c r="J58"/>
    </row>
    <row r="59" spans="2:10">
      <c r="B59"/>
      <c r="C59"/>
      <c r="D59"/>
      <c r="E59"/>
      <c r="F59"/>
      <c r="G59"/>
      <c r="H59"/>
      <c r="I59"/>
      <c r="J59"/>
    </row>
    <row r="60" spans="2:10">
      <c r="B60"/>
      <c r="C60"/>
      <c r="D60"/>
      <c r="E60"/>
      <c r="F60"/>
      <c r="G60"/>
      <c r="H60"/>
      <c r="I60"/>
      <c r="J60"/>
    </row>
    <row r="61" spans="2:10">
      <c r="B61"/>
      <c r="C61"/>
      <c r="D61"/>
      <c r="E61"/>
      <c r="F61"/>
      <c r="G61"/>
      <c r="H61"/>
      <c r="I61"/>
      <c r="J61"/>
    </row>
    <row r="62" spans="2:10">
      <c r="B62"/>
      <c r="C62"/>
      <c r="D62"/>
      <c r="E62"/>
      <c r="F62"/>
      <c r="G62"/>
      <c r="H62"/>
      <c r="I62"/>
      <c r="J62"/>
    </row>
    <row r="63" spans="2:10">
      <c r="B63"/>
      <c r="C63"/>
      <c r="D63"/>
      <c r="E63"/>
      <c r="F63"/>
      <c r="G63"/>
      <c r="H63"/>
      <c r="I63"/>
      <c r="J63"/>
    </row>
    <row r="64" spans="2:10">
      <c r="B64"/>
      <c r="C64"/>
      <c r="D64"/>
      <c r="E64"/>
      <c r="F64"/>
      <c r="G64"/>
      <c r="H64"/>
      <c r="I64"/>
      <c r="J64"/>
    </row>
    <row r="65" spans="2:10">
      <c r="B65"/>
      <c r="C65"/>
      <c r="D65"/>
      <c r="E65"/>
      <c r="F65"/>
      <c r="G65"/>
      <c r="H65"/>
      <c r="I65"/>
      <c r="J65"/>
    </row>
    <row r="66" spans="2:10">
      <c r="B66"/>
      <c r="C66"/>
      <c r="D66"/>
      <c r="E66"/>
      <c r="F66"/>
      <c r="G66"/>
      <c r="H66"/>
      <c r="I66"/>
      <c r="J66"/>
    </row>
    <row r="67" spans="2:10">
      <c r="B67"/>
      <c r="C67"/>
      <c r="D67"/>
      <c r="E67"/>
      <c r="F67"/>
      <c r="G67"/>
      <c r="H67"/>
      <c r="I67"/>
      <c r="J67"/>
    </row>
    <row r="68" spans="2:10">
      <c r="B68"/>
      <c r="C68"/>
      <c r="D68"/>
      <c r="E68"/>
      <c r="F68"/>
      <c r="G68"/>
      <c r="H68"/>
      <c r="I68"/>
      <c r="J68"/>
    </row>
    <row r="69" spans="2:10">
      <c r="B69"/>
      <c r="C69"/>
      <c r="D69"/>
      <c r="E69"/>
      <c r="F69"/>
      <c r="G69"/>
      <c r="H69"/>
      <c r="I69"/>
      <c r="J69"/>
    </row>
    <row r="70" spans="2:10">
      <c r="B70"/>
      <c r="C70"/>
      <c r="D70"/>
      <c r="E70"/>
      <c r="F70"/>
      <c r="G70"/>
      <c r="H70"/>
      <c r="I70"/>
      <c r="J70"/>
    </row>
    <row r="71" spans="2:10">
      <c r="B71"/>
      <c r="C71"/>
      <c r="D71"/>
      <c r="E71"/>
      <c r="F71"/>
      <c r="G71"/>
      <c r="H71"/>
      <c r="I71"/>
      <c r="J71"/>
    </row>
    <row r="72" spans="2:10">
      <c r="B72"/>
      <c r="C72"/>
      <c r="D72"/>
      <c r="E72"/>
      <c r="F72"/>
      <c r="G72"/>
      <c r="H72"/>
      <c r="I72"/>
      <c r="J72"/>
    </row>
    <row r="73" spans="2:10">
      <c r="B73"/>
      <c r="C73"/>
      <c r="D73"/>
      <c r="E73"/>
      <c r="F73"/>
      <c r="G73"/>
      <c r="H73"/>
      <c r="I73"/>
      <c r="J73"/>
    </row>
    <row r="74" spans="2:10">
      <c r="B74"/>
      <c r="C74"/>
      <c r="D74"/>
      <c r="E74"/>
      <c r="F74"/>
      <c r="G74"/>
      <c r="H74"/>
      <c r="I74"/>
      <c r="J74"/>
    </row>
    <row r="75" spans="2:10">
      <c r="B75"/>
      <c r="C75"/>
      <c r="D75"/>
      <c r="E75"/>
      <c r="F75"/>
      <c r="G75"/>
      <c r="H75"/>
      <c r="I75"/>
      <c r="J75"/>
    </row>
    <row r="76" spans="2:10">
      <c r="B76"/>
      <c r="C76"/>
      <c r="D76"/>
      <c r="E76"/>
      <c r="F76"/>
      <c r="G76"/>
      <c r="H76"/>
      <c r="I76"/>
      <c r="J76"/>
    </row>
    <row r="77" spans="2:10">
      <c r="B77"/>
      <c r="C77"/>
      <c r="D77"/>
      <c r="E77"/>
      <c r="F77"/>
      <c r="G77"/>
      <c r="H77"/>
      <c r="I77"/>
      <c r="J77"/>
    </row>
    <row r="78" spans="2:10">
      <c r="B78"/>
      <c r="C78"/>
      <c r="D78"/>
      <c r="E78"/>
      <c r="F78"/>
      <c r="G78"/>
      <c r="H78"/>
      <c r="I78"/>
      <c r="J78"/>
    </row>
    <row r="79" spans="2:10">
      <c r="B79"/>
      <c r="C79"/>
      <c r="D79"/>
      <c r="E79"/>
      <c r="F79"/>
      <c r="G79"/>
      <c r="H79"/>
      <c r="I79"/>
      <c r="J79"/>
    </row>
    <row r="80" spans="2:10">
      <c r="B80"/>
      <c r="C80"/>
      <c r="D80"/>
      <c r="E80"/>
      <c r="F80"/>
      <c r="G80"/>
      <c r="H80"/>
      <c r="I80"/>
      <c r="J80"/>
    </row>
    <row r="81" spans="2:10">
      <c r="B81"/>
      <c r="C81"/>
      <c r="D81"/>
      <c r="E81"/>
      <c r="F81"/>
      <c r="G81"/>
      <c r="H81"/>
      <c r="I81"/>
      <c r="J81"/>
    </row>
    <row r="82" spans="2:10">
      <c r="B82"/>
      <c r="C82"/>
      <c r="D82"/>
      <c r="E82"/>
      <c r="F82"/>
      <c r="G82"/>
      <c r="H82"/>
      <c r="I82"/>
      <c r="J82"/>
    </row>
    <row r="83" spans="2:10">
      <c r="B83"/>
      <c r="C83"/>
      <c r="D83"/>
      <c r="E83"/>
      <c r="F83"/>
      <c r="G83"/>
      <c r="H83"/>
      <c r="I83"/>
      <c r="J83"/>
    </row>
    <row r="84" spans="2:10">
      <c r="B84"/>
      <c r="C84"/>
      <c r="D84"/>
      <c r="E84"/>
      <c r="F84"/>
      <c r="G84"/>
      <c r="H84"/>
      <c r="I84"/>
      <c r="J84"/>
    </row>
    <row r="85" spans="2:10">
      <c r="B85"/>
      <c r="C85"/>
      <c r="D85"/>
      <c r="E85"/>
      <c r="F85"/>
      <c r="G85"/>
      <c r="H85"/>
      <c r="I85"/>
      <c r="J85"/>
    </row>
    <row r="86" spans="2:10">
      <c r="B86"/>
      <c r="C86"/>
      <c r="D86"/>
      <c r="E86"/>
      <c r="F86"/>
      <c r="G86"/>
      <c r="H86"/>
      <c r="I86"/>
      <c r="J86"/>
    </row>
    <row r="87" spans="2:10">
      <c r="B87"/>
      <c r="C87"/>
      <c r="D87"/>
      <c r="E87"/>
      <c r="F87"/>
      <c r="G87"/>
      <c r="H87"/>
      <c r="I87"/>
      <c r="J87"/>
    </row>
    <row r="88" spans="2:10">
      <c r="B88"/>
      <c r="C88"/>
      <c r="D88"/>
      <c r="E88"/>
      <c r="F88"/>
      <c r="G88"/>
      <c r="H88"/>
      <c r="I88"/>
      <c r="J88"/>
    </row>
    <row r="89" spans="2:10">
      <c r="B89"/>
      <c r="C89"/>
      <c r="D89"/>
      <c r="E89"/>
      <c r="F89"/>
      <c r="G89"/>
      <c r="H89"/>
      <c r="I89"/>
      <c r="J89"/>
    </row>
    <row r="90" spans="2:10">
      <c r="B90"/>
      <c r="C90"/>
      <c r="D90"/>
      <c r="E90"/>
      <c r="F90"/>
      <c r="G90"/>
      <c r="H90"/>
      <c r="I90"/>
      <c r="J90"/>
    </row>
    <row r="91" spans="2:10">
      <c r="B91"/>
      <c r="C91"/>
      <c r="D91"/>
      <c r="E91"/>
      <c r="F91"/>
      <c r="G91"/>
      <c r="H91"/>
      <c r="I91"/>
      <c r="J91"/>
    </row>
    <row r="92" spans="2:10">
      <c r="B92"/>
      <c r="C92"/>
      <c r="D92"/>
      <c r="E92"/>
      <c r="F92"/>
      <c r="G92"/>
      <c r="H92"/>
      <c r="I92"/>
      <c r="J92"/>
    </row>
    <row r="93" spans="2:10">
      <c r="B93"/>
      <c r="C93"/>
      <c r="D93"/>
      <c r="E93"/>
      <c r="F93"/>
      <c r="G93"/>
      <c r="H93"/>
      <c r="I93"/>
      <c r="J93"/>
    </row>
    <row r="94" spans="2:10">
      <c r="B94"/>
      <c r="C94"/>
      <c r="D94"/>
      <c r="E94"/>
      <c r="F94"/>
      <c r="G94"/>
      <c r="H94"/>
      <c r="I94"/>
      <c r="J94"/>
    </row>
    <row r="95" spans="2:10">
      <c r="B95"/>
      <c r="C95"/>
      <c r="D95"/>
      <c r="E95"/>
      <c r="F95"/>
      <c r="G95"/>
      <c r="H95"/>
      <c r="I95"/>
      <c r="J95"/>
    </row>
    <row r="96" spans="2:10">
      <c r="B96"/>
      <c r="C96"/>
      <c r="D96"/>
      <c r="E96"/>
      <c r="F96"/>
      <c r="G96"/>
      <c r="H96"/>
      <c r="I96"/>
      <c r="J96"/>
    </row>
    <row r="97" spans="2:10">
      <c r="B97"/>
      <c r="C97"/>
      <c r="D97"/>
      <c r="E97"/>
      <c r="F97"/>
      <c r="G97"/>
      <c r="H97"/>
      <c r="I97"/>
      <c r="J97"/>
    </row>
    <row r="98" spans="2:10">
      <c r="B98"/>
      <c r="C98"/>
      <c r="D98"/>
      <c r="E98"/>
      <c r="F98"/>
      <c r="G98"/>
      <c r="H98"/>
      <c r="I98"/>
      <c r="J98"/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  <row r="105" spans="2:10">
      <c r="B105"/>
      <c r="C105"/>
      <c r="D105"/>
      <c r="E105"/>
      <c r="F105"/>
      <c r="G105"/>
      <c r="H105"/>
      <c r="I105"/>
      <c r="J105"/>
    </row>
    <row r="106" spans="2:10">
      <c r="B106"/>
      <c r="C106"/>
      <c r="D106"/>
      <c r="E106"/>
      <c r="F106"/>
      <c r="G106"/>
      <c r="H106"/>
      <c r="I106"/>
      <c r="J106"/>
    </row>
    <row r="107" spans="2:10">
      <c r="B107"/>
      <c r="C107"/>
      <c r="D107"/>
      <c r="E107"/>
      <c r="F107"/>
      <c r="G107"/>
      <c r="H107"/>
      <c r="I107"/>
      <c r="J107"/>
    </row>
    <row r="108" spans="2:10">
      <c r="B108"/>
      <c r="C108"/>
      <c r="D108"/>
      <c r="E108"/>
      <c r="F108"/>
      <c r="G108"/>
      <c r="H108"/>
      <c r="I108"/>
      <c r="J108"/>
    </row>
    <row r="109" spans="2:10">
      <c r="B109"/>
      <c r="C109"/>
      <c r="D109"/>
      <c r="E109"/>
      <c r="F109"/>
      <c r="G109"/>
      <c r="H109"/>
      <c r="I109"/>
      <c r="J109"/>
    </row>
    <row r="110" spans="2:10">
      <c r="B110"/>
      <c r="C110"/>
      <c r="D110"/>
      <c r="E110"/>
      <c r="F110"/>
      <c r="G110"/>
      <c r="H110"/>
      <c r="I110"/>
      <c r="J110"/>
    </row>
    <row r="111" spans="2:10">
      <c r="B111"/>
      <c r="C111"/>
      <c r="D111"/>
      <c r="E111"/>
      <c r="F111"/>
      <c r="G111"/>
      <c r="H111"/>
      <c r="I111"/>
      <c r="J111"/>
    </row>
    <row r="112" spans="2:10">
      <c r="B112"/>
      <c r="C112"/>
      <c r="D112"/>
      <c r="E112"/>
      <c r="F112"/>
      <c r="G112"/>
      <c r="H112"/>
      <c r="I112"/>
      <c r="J112"/>
    </row>
    <row r="113" spans="2:10">
      <c r="B113"/>
      <c r="C113"/>
      <c r="D113"/>
      <c r="E113"/>
      <c r="F113"/>
      <c r="G113"/>
      <c r="H113"/>
      <c r="I113"/>
      <c r="J113"/>
    </row>
    <row r="114" spans="2:10">
      <c r="B114"/>
      <c r="C114"/>
      <c r="D114"/>
      <c r="E114"/>
      <c r="F114"/>
      <c r="G114"/>
      <c r="H114"/>
      <c r="I114"/>
      <c r="J114"/>
    </row>
    <row r="115" spans="2:10">
      <c r="B115"/>
      <c r="C115"/>
      <c r="D115"/>
      <c r="E115"/>
      <c r="F115"/>
      <c r="G115"/>
      <c r="H115"/>
      <c r="I115"/>
      <c r="J115"/>
    </row>
    <row r="116" spans="2:10">
      <c r="B116"/>
      <c r="C116"/>
      <c r="D116"/>
      <c r="E116"/>
      <c r="F116"/>
      <c r="G116"/>
      <c r="H116"/>
      <c r="I116"/>
      <c r="J116"/>
    </row>
    <row r="117" spans="2:10">
      <c r="B117"/>
      <c r="C117"/>
      <c r="D117"/>
      <c r="E117"/>
      <c r="F117"/>
      <c r="G117"/>
      <c r="H117"/>
      <c r="I117"/>
      <c r="J117"/>
    </row>
    <row r="118" spans="2:10">
      <c r="B118"/>
      <c r="C118"/>
      <c r="D118"/>
      <c r="E118"/>
      <c r="F118"/>
      <c r="G118"/>
      <c r="H118"/>
      <c r="I118"/>
      <c r="J118"/>
    </row>
    <row r="119" spans="2:10">
      <c r="B119"/>
      <c r="C119"/>
      <c r="D119"/>
      <c r="E119"/>
      <c r="F119"/>
      <c r="G119"/>
      <c r="H119"/>
      <c r="I119"/>
      <c r="J119"/>
    </row>
    <row r="120" spans="2:10">
      <c r="B120"/>
      <c r="C120"/>
      <c r="D120"/>
      <c r="E120"/>
      <c r="F120"/>
      <c r="G120"/>
      <c r="H120"/>
      <c r="I120"/>
      <c r="J120"/>
    </row>
    <row r="121" spans="2:10">
      <c r="B121"/>
      <c r="C121"/>
      <c r="D121"/>
      <c r="E121"/>
      <c r="F121"/>
      <c r="G121"/>
      <c r="H121"/>
      <c r="I121"/>
      <c r="J121"/>
    </row>
    <row r="122" spans="2:10">
      <c r="B122"/>
      <c r="C122"/>
      <c r="D122"/>
      <c r="E122"/>
      <c r="F122"/>
      <c r="G122"/>
      <c r="H122"/>
      <c r="I122"/>
      <c r="J122"/>
    </row>
    <row r="123" spans="2:10">
      <c r="B123"/>
      <c r="C123"/>
      <c r="D123"/>
      <c r="E123"/>
      <c r="F123"/>
      <c r="G123"/>
      <c r="H123"/>
      <c r="I123"/>
      <c r="J123"/>
    </row>
    <row r="124" spans="2:10">
      <c r="B124"/>
      <c r="C124"/>
      <c r="D124"/>
      <c r="E124"/>
      <c r="F124"/>
      <c r="G124"/>
      <c r="H124"/>
      <c r="I124"/>
      <c r="J124"/>
    </row>
    <row r="125" spans="2:10">
      <c r="B125"/>
      <c r="C125"/>
      <c r="D125"/>
      <c r="E125"/>
      <c r="F125"/>
      <c r="G125"/>
      <c r="H125"/>
      <c r="I125"/>
      <c r="J125"/>
    </row>
    <row r="126" spans="2:10">
      <c r="B126"/>
      <c r="C126"/>
      <c r="D126"/>
      <c r="E126"/>
      <c r="F126"/>
      <c r="G126"/>
      <c r="H126"/>
      <c r="I126"/>
      <c r="J126"/>
    </row>
    <row r="127" spans="2:10">
      <c r="B127"/>
      <c r="C127"/>
      <c r="D127"/>
      <c r="E127"/>
      <c r="F127"/>
      <c r="G127"/>
      <c r="H127"/>
      <c r="I127"/>
      <c r="J127"/>
    </row>
    <row r="128" spans="2:10">
      <c r="B128"/>
      <c r="C128"/>
      <c r="D128"/>
      <c r="E128"/>
      <c r="F128"/>
      <c r="G128"/>
      <c r="H128"/>
      <c r="I128"/>
      <c r="J128"/>
    </row>
    <row r="129" spans="2:10">
      <c r="B129"/>
      <c r="C129"/>
      <c r="D129"/>
      <c r="E129"/>
      <c r="F129"/>
      <c r="G129"/>
      <c r="H129"/>
      <c r="I129"/>
      <c r="J129"/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  <row r="198" spans="2:10">
      <c r="B198"/>
      <c r="C198"/>
      <c r="D198"/>
      <c r="E198"/>
      <c r="F198"/>
      <c r="G198"/>
      <c r="H198"/>
      <c r="I198"/>
      <c r="J198"/>
    </row>
    <row r="199" spans="2:10">
      <c r="B199"/>
      <c r="C199"/>
      <c r="D199"/>
      <c r="E199"/>
      <c r="F199"/>
      <c r="G199"/>
      <c r="H199"/>
      <c r="I199"/>
      <c r="J199"/>
    </row>
    <row r="200" spans="2:10">
      <c r="B200"/>
      <c r="C200"/>
      <c r="D200"/>
      <c r="E200"/>
      <c r="F200"/>
      <c r="G200"/>
      <c r="H200"/>
      <c r="I200"/>
      <c r="J200"/>
    </row>
    <row r="201" spans="2:10">
      <c r="B201"/>
      <c r="C201"/>
      <c r="D201"/>
      <c r="E201"/>
      <c r="F201"/>
      <c r="G201"/>
      <c r="H201"/>
      <c r="I201"/>
      <c r="J201"/>
    </row>
    <row r="202" spans="2:10">
      <c r="B202"/>
      <c r="C202"/>
      <c r="D202"/>
      <c r="E202"/>
      <c r="F202"/>
      <c r="G202"/>
      <c r="H202"/>
      <c r="I202"/>
      <c r="J202"/>
    </row>
    <row r="203" spans="2:10">
      <c r="B203"/>
      <c r="C203"/>
      <c r="D203"/>
      <c r="E203"/>
      <c r="F203"/>
      <c r="G203"/>
      <c r="H203"/>
      <c r="I203"/>
      <c r="J203"/>
    </row>
    <row r="204" spans="2:10">
      <c r="B204"/>
      <c r="C204"/>
      <c r="D204"/>
      <c r="E204"/>
      <c r="F204"/>
      <c r="G204"/>
      <c r="H204"/>
      <c r="I204"/>
      <c r="J204"/>
    </row>
    <row r="205" spans="2:10">
      <c r="B205"/>
      <c r="C205"/>
      <c r="D205"/>
      <c r="E205"/>
      <c r="F205"/>
      <c r="G205"/>
      <c r="H205"/>
      <c r="I205"/>
      <c r="J205"/>
    </row>
    <row r="206" spans="2:10">
      <c r="B206"/>
      <c r="C206"/>
      <c r="D206"/>
      <c r="E206"/>
      <c r="F206"/>
      <c r="G206"/>
      <c r="H206"/>
      <c r="I206"/>
      <c r="J206"/>
    </row>
    <row r="207" spans="2:10">
      <c r="B207"/>
      <c r="C207"/>
      <c r="D207"/>
      <c r="E207"/>
      <c r="F207"/>
      <c r="G207"/>
      <c r="H207"/>
      <c r="I207"/>
      <c r="J207"/>
    </row>
    <row r="208" spans="2:10">
      <c r="B208"/>
      <c r="C208"/>
      <c r="D208"/>
      <c r="E208"/>
      <c r="F208"/>
      <c r="G208"/>
      <c r="H208"/>
      <c r="I208"/>
      <c r="J208"/>
    </row>
    <row r="209" spans="2:10">
      <c r="B209"/>
      <c r="C209"/>
      <c r="D209"/>
      <c r="E209"/>
      <c r="F209"/>
      <c r="G209"/>
      <c r="H209"/>
      <c r="I209"/>
      <c r="J209"/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  <row r="236" spans="2:10">
      <c r="B236"/>
      <c r="C236"/>
      <c r="D236"/>
      <c r="E236"/>
      <c r="F236"/>
      <c r="G236"/>
      <c r="H236"/>
      <c r="I236"/>
      <c r="J236"/>
    </row>
    <row r="237" spans="2:10">
      <c r="B237"/>
      <c r="C237"/>
      <c r="D237"/>
      <c r="E237"/>
      <c r="F237"/>
      <c r="G237"/>
      <c r="H237"/>
      <c r="I237"/>
      <c r="J237"/>
    </row>
    <row r="238" spans="2:10">
      <c r="B238"/>
      <c r="C238"/>
      <c r="D238"/>
      <c r="E238"/>
      <c r="F238"/>
      <c r="G238"/>
      <c r="H238"/>
      <c r="I238"/>
      <c r="J238"/>
    </row>
    <row r="239" spans="2:10">
      <c r="B239"/>
      <c r="C239"/>
      <c r="D239"/>
      <c r="E239"/>
      <c r="F239"/>
      <c r="G239"/>
      <c r="H239"/>
      <c r="I239"/>
      <c r="J239"/>
    </row>
    <row r="240" spans="2:10">
      <c r="B240"/>
      <c r="C240"/>
      <c r="D240"/>
      <c r="E240"/>
      <c r="F240"/>
      <c r="G240"/>
      <c r="H240"/>
      <c r="I240"/>
      <c r="J240"/>
    </row>
    <row r="241" spans="2:10">
      <c r="B241"/>
      <c r="C241"/>
      <c r="D241"/>
      <c r="E241"/>
      <c r="F241"/>
      <c r="G241"/>
      <c r="H241"/>
      <c r="I241"/>
      <c r="J241"/>
    </row>
    <row r="242" spans="2:10">
      <c r="B242"/>
      <c r="C242"/>
      <c r="D242"/>
      <c r="E242"/>
      <c r="F242"/>
      <c r="G242"/>
      <c r="H242"/>
      <c r="I242"/>
      <c r="J242"/>
    </row>
    <row r="243" spans="2:10">
      <c r="B243"/>
      <c r="C243"/>
      <c r="D243"/>
      <c r="E243"/>
      <c r="F243"/>
      <c r="G243"/>
      <c r="H243"/>
      <c r="I243"/>
      <c r="J243"/>
    </row>
    <row r="244" spans="2:10">
      <c r="B244"/>
      <c r="C244"/>
      <c r="D244"/>
      <c r="E244"/>
      <c r="F244"/>
      <c r="G244"/>
      <c r="H244"/>
      <c r="I244"/>
      <c r="J244"/>
    </row>
    <row r="245" spans="2:10">
      <c r="B245"/>
      <c r="C245"/>
      <c r="D245"/>
      <c r="E245"/>
      <c r="F245"/>
      <c r="G245"/>
      <c r="H245"/>
      <c r="I245"/>
      <c r="J245"/>
    </row>
    <row r="246" spans="2:10">
      <c r="B246"/>
      <c r="C246"/>
      <c r="D246"/>
      <c r="E246"/>
      <c r="F246"/>
      <c r="G246"/>
      <c r="H246"/>
      <c r="I246"/>
      <c r="J246"/>
    </row>
    <row r="247" spans="2:10">
      <c r="B247"/>
      <c r="C247"/>
      <c r="D247"/>
      <c r="E247"/>
      <c r="F247"/>
      <c r="G247"/>
      <c r="H247"/>
      <c r="I247"/>
      <c r="J247"/>
    </row>
    <row r="248" spans="2:10">
      <c r="B248"/>
      <c r="C248"/>
      <c r="D248"/>
      <c r="E248"/>
      <c r="F248"/>
      <c r="G248"/>
      <c r="H248"/>
      <c r="I248"/>
      <c r="J248"/>
    </row>
    <row r="249" spans="2:10">
      <c r="B249"/>
      <c r="C249"/>
      <c r="D249"/>
      <c r="E249"/>
      <c r="F249"/>
      <c r="G249"/>
      <c r="H249"/>
      <c r="I249"/>
      <c r="J249"/>
    </row>
    <row r="250" spans="2:10">
      <c r="B250"/>
      <c r="C250"/>
      <c r="D250"/>
      <c r="E250"/>
      <c r="F250"/>
      <c r="G250"/>
      <c r="H250"/>
      <c r="I250"/>
      <c r="J250"/>
    </row>
    <row r="251" spans="2:10">
      <c r="B251"/>
      <c r="C251"/>
      <c r="D251"/>
      <c r="E251"/>
      <c r="F251"/>
      <c r="G251"/>
      <c r="H251"/>
      <c r="I251"/>
      <c r="J251"/>
    </row>
    <row r="252" spans="2:10">
      <c r="B252"/>
      <c r="C252"/>
      <c r="D252"/>
      <c r="E252"/>
      <c r="F252"/>
      <c r="G252"/>
      <c r="H252"/>
      <c r="I252"/>
      <c r="J252"/>
    </row>
    <row r="253" spans="2:10">
      <c r="B253"/>
      <c r="C253"/>
      <c r="D253"/>
      <c r="E253"/>
      <c r="F253"/>
      <c r="G253"/>
      <c r="H253"/>
      <c r="I253"/>
      <c r="J253"/>
    </row>
    <row r="254" spans="2:10">
      <c r="B254"/>
      <c r="C254"/>
      <c r="D254"/>
      <c r="E254"/>
      <c r="F254"/>
      <c r="G254"/>
      <c r="H254"/>
      <c r="I254"/>
      <c r="J254"/>
    </row>
    <row r="255" spans="2:10">
      <c r="B255"/>
      <c r="C255"/>
      <c r="D255"/>
      <c r="E255"/>
      <c r="F255"/>
      <c r="G255"/>
      <c r="H255"/>
      <c r="I255"/>
      <c r="J255"/>
    </row>
    <row r="256" spans="2:10">
      <c r="B256"/>
      <c r="C256"/>
      <c r="D256"/>
      <c r="E256"/>
      <c r="F256"/>
      <c r="G256"/>
      <c r="H256"/>
      <c r="I256"/>
      <c r="J256"/>
    </row>
    <row r="257" spans="2:10">
      <c r="B257"/>
      <c r="C257"/>
      <c r="D257"/>
      <c r="E257"/>
      <c r="F257"/>
      <c r="G257"/>
      <c r="H257"/>
      <c r="I257"/>
      <c r="J257"/>
    </row>
    <row r="258" spans="2:10">
      <c r="B258"/>
      <c r="C258"/>
      <c r="D258"/>
      <c r="E258"/>
      <c r="F258"/>
      <c r="G258"/>
      <c r="H258"/>
      <c r="I258"/>
      <c r="J258"/>
    </row>
    <row r="259" spans="2:10">
      <c r="B259"/>
      <c r="C259"/>
      <c r="D259"/>
      <c r="E259"/>
      <c r="F259"/>
      <c r="G259"/>
      <c r="H259"/>
      <c r="I259"/>
      <c r="J259"/>
    </row>
    <row r="260" spans="2:10">
      <c r="B260"/>
      <c r="C260"/>
      <c r="D260"/>
      <c r="E260"/>
      <c r="F260"/>
      <c r="G260"/>
      <c r="H260"/>
      <c r="I260"/>
      <c r="J260"/>
    </row>
    <row r="261" spans="2:10">
      <c r="B261"/>
      <c r="C261"/>
      <c r="D261"/>
      <c r="E261"/>
      <c r="F261"/>
      <c r="G261"/>
      <c r="H261"/>
      <c r="I261"/>
      <c r="J261"/>
    </row>
    <row r="262" spans="2:10">
      <c r="B262"/>
      <c r="C262"/>
      <c r="D262"/>
      <c r="E262"/>
      <c r="F262"/>
      <c r="G262"/>
      <c r="H262"/>
      <c r="I262"/>
      <c r="J262"/>
    </row>
    <row r="263" spans="2:10">
      <c r="B263"/>
      <c r="C263"/>
      <c r="D263"/>
      <c r="E263"/>
      <c r="F263"/>
      <c r="G263"/>
      <c r="H263"/>
      <c r="I263"/>
      <c r="J263"/>
    </row>
    <row r="264" spans="2:10">
      <c r="B264"/>
      <c r="C264"/>
      <c r="D264"/>
      <c r="E264"/>
      <c r="F264"/>
      <c r="G264"/>
      <c r="H264"/>
      <c r="I264"/>
      <c r="J264"/>
    </row>
    <row r="265" spans="2:10">
      <c r="B265"/>
      <c r="C265"/>
      <c r="D265"/>
      <c r="E265"/>
      <c r="F265"/>
      <c r="G265"/>
      <c r="H265"/>
      <c r="I265"/>
      <c r="J265"/>
    </row>
    <row r="266" spans="2:10">
      <c r="B266"/>
      <c r="C266"/>
      <c r="D266"/>
      <c r="E266"/>
      <c r="F266"/>
      <c r="G266"/>
      <c r="H266"/>
      <c r="I266"/>
      <c r="J266"/>
    </row>
    <row r="267" spans="2:10">
      <c r="B267"/>
      <c r="C267"/>
      <c r="D267"/>
      <c r="E267"/>
      <c r="F267"/>
      <c r="G267"/>
      <c r="H267"/>
      <c r="I267"/>
      <c r="J267"/>
    </row>
    <row r="268" spans="2:10">
      <c r="B268"/>
      <c r="C268"/>
      <c r="D268"/>
      <c r="E268"/>
      <c r="F268"/>
      <c r="G268"/>
      <c r="H268"/>
      <c r="I268"/>
      <c r="J268"/>
    </row>
    <row r="269" spans="2:10">
      <c r="B269"/>
      <c r="C269"/>
      <c r="D269"/>
      <c r="E269"/>
      <c r="F269"/>
      <c r="G269"/>
      <c r="H269"/>
      <c r="I269"/>
      <c r="J269"/>
    </row>
    <row r="270" spans="2:10">
      <c r="B270"/>
      <c r="C270"/>
      <c r="D270"/>
      <c r="E270"/>
      <c r="F270"/>
      <c r="G270"/>
      <c r="H270"/>
      <c r="I270"/>
      <c r="J270"/>
    </row>
    <row r="271" spans="2:10">
      <c r="B271"/>
      <c r="C271"/>
      <c r="D271"/>
      <c r="E271"/>
      <c r="F271"/>
      <c r="G271"/>
      <c r="H271"/>
      <c r="I271"/>
      <c r="J271"/>
    </row>
    <row r="272" spans="2:10">
      <c r="B272"/>
      <c r="C272"/>
      <c r="D272"/>
      <c r="E272"/>
      <c r="F272"/>
      <c r="G272"/>
      <c r="H272"/>
      <c r="I272"/>
      <c r="J272"/>
    </row>
    <row r="273" spans="2:10">
      <c r="B273"/>
      <c r="C273"/>
      <c r="D273"/>
      <c r="E273"/>
      <c r="F273"/>
      <c r="G273"/>
      <c r="H273"/>
      <c r="I273"/>
      <c r="J273"/>
    </row>
    <row r="274" spans="2:10">
      <c r="B274"/>
      <c r="C274"/>
      <c r="D274"/>
      <c r="E274"/>
      <c r="F274"/>
      <c r="G274"/>
      <c r="H274"/>
      <c r="I274"/>
      <c r="J274"/>
    </row>
    <row r="275" spans="2:10">
      <c r="B275"/>
      <c r="C275"/>
      <c r="D275"/>
      <c r="E275"/>
      <c r="F275"/>
      <c r="G275"/>
      <c r="H275"/>
      <c r="I275"/>
      <c r="J275"/>
    </row>
    <row r="276" spans="2:10">
      <c r="B276"/>
      <c r="C276"/>
      <c r="D276"/>
      <c r="E276"/>
      <c r="F276"/>
      <c r="G276"/>
      <c r="H276"/>
      <c r="I276"/>
      <c r="J276"/>
    </row>
    <row r="277" spans="2:10">
      <c r="B277"/>
      <c r="C277"/>
      <c r="D277"/>
      <c r="E277"/>
      <c r="F277"/>
      <c r="G277"/>
      <c r="H277"/>
      <c r="I277"/>
      <c r="J277"/>
    </row>
    <row r="278" spans="2:10">
      <c r="B278"/>
      <c r="C278"/>
      <c r="D278"/>
      <c r="E278"/>
      <c r="F278"/>
      <c r="G278"/>
      <c r="H278"/>
      <c r="I278"/>
      <c r="J278"/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  <row r="310" spans="2:10">
      <c r="B310"/>
      <c r="C310"/>
      <c r="D310"/>
      <c r="E310"/>
      <c r="F310"/>
      <c r="G310"/>
      <c r="H310"/>
      <c r="I310"/>
      <c r="J310"/>
    </row>
    <row r="311" spans="2:10">
      <c r="B311"/>
      <c r="C311"/>
      <c r="D311"/>
      <c r="E311"/>
      <c r="F311"/>
      <c r="G311"/>
      <c r="H311"/>
      <c r="I311"/>
      <c r="J311"/>
    </row>
    <row r="312" spans="2:10">
      <c r="B312"/>
      <c r="C312"/>
      <c r="D312"/>
      <c r="E312"/>
      <c r="F312"/>
      <c r="G312"/>
      <c r="H312"/>
      <c r="I312"/>
      <c r="J312"/>
    </row>
    <row r="313" spans="2:10">
      <c r="B313"/>
      <c r="C313"/>
      <c r="D313"/>
      <c r="E313"/>
      <c r="F313"/>
      <c r="G313"/>
      <c r="H313"/>
      <c r="I313"/>
      <c r="J313"/>
    </row>
    <row r="314" spans="2:10">
      <c r="B314"/>
      <c r="C314"/>
      <c r="D314"/>
      <c r="E314"/>
      <c r="F314"/>
      <c r="G314"/>
      <c r="H314"/>
      <c r="I314"/>
      <c r="J314"/>
    </row>
    <row r="315" spans="2:10">
      <c r="B315"/>
      <c r="C315"/>
      <c r="D315"/>
      <c r="E315"/>
      <c r="F315"/>
      <c r="G315"/>
      <c r="H315"/>
      <c r="I315"/>
      <c r="J315"/>
    </row>
  </sheetData>
  <phoneticPr fontId="0" type="noConversion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>
      <selection sqref="A1:D1"/>
    </sheetView>
  </sheetViews>
  <sheetFormatPr defaultRowHeight="11.25"/>
  <cols>
    <col min="1" max="1" width="16.33203125" customWidth="1"/>
  </cols>
  <sheetData>
    <row r="1" spans="1:1">
      <c r="A1" s="6" t="s">
        <v>156</v>
      </c>
    </row>
    <row r="2" spans="1:1">
      <c r="A2" s="6" t="s">
        <v>77</v>
      </c>
    </row>
  </sheetData>
  <phoneticPr fontId="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SAŽETAK</vt:lpstr>
      <vt:lpstr>Račun prihoda i rashoda- ekonom</vt:lpstr>
      <vt:lpstr>Račun prihoda i rashoda- izvori</vt:lpstr>
      <vt:lpstr>Račun rashoda- funkcijska</vt:lpstr>
      <vt:lpstr>Račun financiranja- ekonom</vt:lpstr>
      <vt:lpstr>Račun financiranja-izvori</vt:lpstr>
      <vt:lpstr>POSEBNI DIO</vt:lpstr>
      <vt:lpstr>BW upit</vt:lpstr>
      <vt:lpstr>Tekst varijable</vt:lpstr>
      <vt:lpstr>'POSEBNI DIO'!Print_Area</vt:lpstr>
      <vt:lpstr>'Račun financiranja-izvori'!Print_Area</vt:lpstr>
      <vt:lpstr>'Račun prihoda i rashoda- ekonom'!Print_Area</vt:lpstr>
      <vt:lpstr>'Račun prihoda i rashoda- izvori'!Print_Area</vt:lpstr>
      <vt:lpstr>'Račun rashoda- funkcijska'!Print_Area</vt:lpstr>
      <vt:lpstr>SAŽETAK!Print_Area</vt:lpstr>
    </vt:vector>
  </TitlesOfParts>
  <Manager/>
  <Company>SAP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PONN01PR Opći dio za narodne novine</dc:title>
  <dc:subject/>
  <dc:creator>I027330</dc:creator>
  <cp:keywords/>
  <dc:description/>
  <cp:lastModifiedBy>Lucija Milinković</cp:lastModifiedBy>
  <cp:revision/>
  <cp:lastPrinted>2026-03-19T17:06:10Z</cp:lastPrinted>
  <dcterms:created xsi:type="dcterms:W3CDTF">2006-05-18T10:01:57Z</dcterms:created>
  <dcterms:modified xsi:type="dcterms:W3CDTF">2026-03-20T13:52:16Z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PONN01PR Opći dio za narodne novine.xls</vt:lpwstr>
  </property>
  <property fmtid="{D5CDD505-2E9C-101B-9397-08002B2CF9AE}" pid="3" name="_NewReviewCycle">
    <vt:lpwstr/>
  </property>
  <property fmtid="{D5CDD505-2E9C-101B-9397-08002B2CF9AE}" pid="4" name="BExAnalyzer_Activesheet">
    <vt:lpwstr>NN Opći dio</vt:lpwstr>
  </property>
</Properties>
</file>