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30" windowHeight="6450" tabRatio="790" activeTab="0"/>
  </bookViews>
  <sheets>
    <sheet name="FP prihodi 2018." sheetId="1" r:id="rId1"/>
    <sheet name="FP rashodi 2018." sheetId="2" r:id="rId2"/>
    <sheet name="Plan DI 2018." sheetId="3" r:id="rId3"/>
    <sheet name="Rashodi 2018. HRZZ" sheetId="4" r:id="rId4"/>
    <sheet name="Rashodi 2018. STPII" sheetId="5" r:id="rId5"/>
    <sheet name="Rashodi 2018. PKP" sheetId="6" r:id="rId6"/>
    <sheet name="Rashodi 2018.  ESF DOK" sheetId="7" r:id="rId7"/>
    <sheet name="Rashodi 2018. ESF PZS" sheetId="8" r:id="rId8"/>
    <sheet name="Rashodi 2018. TTPP" sheetId="9" r:id="rId9"/>
    <sheet name="Rashodi 2018. CSRP" sheetId="10" r:id="rId10"/>
    <sheet name="Rashodi 2018. QuantERA" sheetId="11" r:id="rId11"/>
  </sheets>
  <definedNames>
    <definedName name="_xlnm.Print_Area" localSheetId="0">'FP prihodi 2018.'!$A$1:$E$71</definedName>
    <definedName name="_xlnm.Print_Area" localSheetId="1">'FP rashodi 2018.'!$A$1:$E$84</definedName>
    <definedName name="_xlnm.Print_Area" localSheetId="2">'Plan DI 2018.'!$A$1:$E$22</definedName>
    <definedName name="_xlnm.Print_Area" localSheetId="6">'Rashodi 2018.  ESF DOK'!$A$1:$F$60</definedName>
    <definedName name="_xlnm.Print_Area" localSheetId="9">'Rashodi 2018. CSRP'!$A$1:$E$40</definedName>
    <definedName name="_xlnm.Print_Area" localSheetId="7">'Rashodi 2018. ESF PZS'!$A$1:$E$48</definedName>
    <definedName name="_xlnm.Print_Area" localSheetId="3">'Rashodi 2018. HRZZ'!$A$1:$E$94</definedName>
    <definedName name="_xlnm.Print_Area" localSheetId="5">'Rashodi 2018. PKP'!$A$1:$E$23</definedName>
    <definedName name="_xlnm.Print_Area" localSheetId="10">'Rashodi 2018. QuantERA'!$A$1:$E$31</definedName>
    <definedName name="_xlnm.Print_Area" localSheetId="4">'Rashodi 2018. STPII'!$A$1:$E$35</definedName>
    <definedName name="_xlnm.Print_Area" localSheetId="8">'Rashodi 2018. TTPP'!$A$1:$E$44</definedName>
    <definedName name="_xlnm.Print_Titles" localSheetId="1">'FP rashodi 2018.'!$18:$20</definedName>
  </definedNames>
  <calcPr fullCalcOnLoad="1"/>
</workbook>
</file>

<file path=xl/sharedStrings.xml><?xml version="1.0" encoding="utf-8"?>
<sst xmlns="http://schemas.openxmlformats.org/spreadsheetml/2006/main" count="513" uniqueCount="158">
  <si>
    <t>Naziv računa</t>
  </si>
  <si>
    <t>Plaće</t>
  </si>
  <si>
    <t>Plaće za redovan rad</t>
  </si>
  <si>
    <t>Doprinosi na plaće</t>
  </si>
  <si>
    <t xml:space="preserve">Doprinosi za zdravstveno osiguranje </t>
  </si>
  <si>
    <t>Doprinosi za zapošljavanje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</si>
  <si>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</si>
  <si>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</si>
  <si>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</si>
  <si>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</si>
  <si>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</si>
  <si>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</si>
  <si>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</si>
  <si>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</si>
  <si>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</si>
  <si>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</si>
  <si>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</si>
  <si>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</si>
  <si>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Ostale usluge</t>
  </si>
  <si>
    <t>Usluge promidžbe i informiranja</t>
  </si>
  <si>
    <t>Ostali prihodi</t>
  </si>
  <si>
    <t>Račun rashoda</t>
  </si>
  <si>
    <t>Hrvatska zaklada za znanost</t>
  </si>
  <si>
    <t>Naziv neprofitne organizacije:</t>
  </si>
  <si>
    <t>Prihodi od imovine</t>
  </si>
  <si>
    <t>Prihodi od donacija</t>
  </si>
  <si>
    <t>PLAN PRIHODA</t>
  </si>
  <si>
    <t xml:space="preserve">Ukupno </t>
  </si>
  <si>
    <t>UKUPNO PRIHODI</t>
  </si>
  <si>
    <t>UKUPNO RASHODI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</si>
  <si>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</si>
  <si>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</si>
  <si>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</si>
  <si>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</si>
  <si>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</si>
  <si>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Računalne usluge</t>
  </si>
  <si>
    <t>Amortizacija</t>
  </si>
  <si>
    <t>Reprezentacija</t>
  </si>
  <si>
    <t>Članarine</t>
  </si>
  <si>
    <t>Financijski rashodi</t>
  </si>
  <si>
    <t>Negativne tečajne razlike</t>
  </si>
  <si>
    <t>Ostali rashodi</t>
  </si>
  <si>
    <t>0221</t>
  </si>
  <si>
    <t>Ulaganja u računalne programe</t>
  </si>
  <si>
    <t>0261</t>
  </si>
  <si>
    <t>Iznosi u kunama, bez lipa</t>
  </si>
  <si>
    <t>Neproizvedena dugotrajna imovina</t>
  </si>
  <si>
    <t>Nematerijalna imovina</t>
  </si>
  <si>
    <t>01</t>
  </si>
  <si>
    <t>012</t>
  </si>
  <si>
    <t>02</t>
  </si>
  <si>
    <t>Proizvedena dugotrajna imovina</t>
  </si>
  <si>
    <t>022</t>
  </si>
  <si>
    <t>Postrojenja i oprema</t>
  </si>
  <si>
    <t>026</t>
  </si>
  <si>
    <t>Nematerijalna proizvedena imovina</t>
  </si>
  <si>
    <t>Uredska oprema i namještaj</t>
  </si>
  <si>
    <t>Račun izdatka</t>
  </si>
  <si>
    <t>UKUPNO IZDATCI</t>
  </si>
  <si>
    <t>PLAN RASHODA</t>
  </si>
  <si>
    <t>predsjednik Upravnog odbora</t>
  </si>
  <si>
    <t>akademik Dario Vretenar</t>
  </si>
  <si>
    <t>0124</t>
  </si>
  <si>
    <t>Zatezne kamate</t>
  </si>
  <si>
    <t>Neotpisana vrijednost i drugi rashodi otuđene i rashodovane dugotrajne imovine</t>
  </si>
  <si>
    <t>Stručno usavršavanje radnika</t>
  </si>
  <si>
    <t>Rashodi za radnike</t>
  </si>
  <si>
    <t>Ostali rashodi za radnike</t>
  </si>
  <si>
    <t>Sitni inventar</t>
  </si>
  <si>
    <t>Bankarske usluge i usluge platnog prometa</t>
  </si>
  <si>
    <t>predsjednik Upravnog odbora
akademik Dario Vretenar</t>
  </si>
  <si>
    <t xml:space="preserve">Naziv neprofitne organizacije: </t>
  </si>
  <si>
    <t>PLAN NABAVE DUGOTRAJNE IMOVINE</t>
  </si>
  <si>
    <t>*U ovom iznosu se nalazi i 10.000.000 kn osnovne imovine koja se ne smije trošiti.</t>
  </si>
  <si>
    <t>Račun prihoda</t>
  </si>
  <si>
    <t>Prihodi od financijske imovine</t>
  </si>
  <si>
    <t>Prihodi od pozitivnih tečajnih razlika</t>
  </si>
  <si>
    <t>Prihodi od donacija iz proračuna</t>
  </si>
  <si>
    <t>Prihodi od donacija iz državnog proračuna (STP II projekt - UKF)</t>
  </si>
  <si>
    <t>Prihodi od naknade štete i refundacija</t>
  </si>
  <si>
    <t>Prihodi od refundacija</t>
  </si>
  <si>
    <t>Kamate na oročena sredstva i depozite po viđenju (osnovna imovina)</t>
  </si>
  <si>
    <t>Prihodi od donacija iz državnog proračuna (projekti Zaklade)</t>
  </si>
  <si>
    <t>Prihodi od donacija iz državnog proračuna (TENURE TRACK)</t>
  </si>
  <si>
    <t>Prihodi od donacija iz državnog proračuna (HRVATSKO-ŠVICARSKI ISTRAŽIVAČKI PROGRAM)</t>
  </si>
  <si>
    <t>Prihodi od trgovačkih društava i ostalih pravnih osoba</t>
  </si>
  <si>
    <t xml:space="preserve">SVEUKUPNO </t>
  </si>
  <si>
    <t>Naknade članovima u predstavničkim i izvršnim tijelima, povjerenstvima i slično</t>
  </si>
  <si>
    <t>Naknade ostalih troškova</t>
  </si>
  <si>
    <t>Ostali nespomenuti materijalni rashodi</t>
  </si>
  <si>
    <t>Otpisana potraživanja</t>
  </si>
  <si>
    <t>Naknade za prijevoz, za rad na terenu i odvojen život</t>
  </si>
  <si>
    <t>Ostali financijski rashodi</t>
  </si>
  <si>
    <t>Ostali nespomenuti rashodi</t>
  </si>
  <si>
    <t>Prihodi od donacija (iz proračuna)</t>
  </si>
  <si>
    <t xml:space="preserve">Prihodi od donacija (iz proračuna) </t>
  </si>
  <si>
    <t>Doprinosi za zapošljavanje osoba s invaliditetom</t>
  </si>
  <si>
    <t>Prihodi od donacija (od trgovačkih društava i ostalih pravnih osoba)</t>
  </si>
  <si>
    <t xml:space="preserve">Prihodi od donacija </t>
  </si>
  <si>
    <t>SVEUKUPNO</t>
  </si>
  <si>
    <t>UKUPNO</t>
  </si>
  <si>
    <t>Ostala prava - ulaganja na tuđoj imovini radi prava korištenja</t>
  </si>
  <si>
    <t>Plan 2018.</t>
  </si>
  <si>
    <t xml:space="preserve">Korištenje prenesenog viška prihoda u 2018. godini </t>
  </si>
  <si>
    <t>Prihodi od donacija iz državnog proračuna (NEOS sustav)</t>
  </si>
  <si>
    <t xml:space="preserve">2. Ostatak odgođenog prihoda u 2018. godini (NEOS sustav) </t>
  </si>
  <si>
    <t xml:space="preserve">Razlika između primitaka i izdataka u 2018. godini </t>
  </si>
  <si>
    <t>Prihodi od donacija iz državnog proračuna (rad Zaklade)</t>
  </si>
  <si>
    <t xml:space="preserve">1. Korištenje prenesenog viška prihoda u 2018. godini (za rad Zaklade iz prihoda od osnovne imovine Zaklade iz 2017.) </t>
  </si>
  <si>
    <t>Prihodi od donacija iz državnog proračuna (doktorandi Zaklade)</t>
  </si>
  <si>
    <t>Ostali nespomenuti prihodi</t>
  </si>
  <si>
    <t>Ostali nespomenuti prihodi (naklada Slap)</t>
  </si>
  <si>
    <t>Donacije</t>
  </si>
  <si>
    <t>Tekuće donacije</t>
  </si>
  <si>
    <t>Ostali troškovi</t>
  </si>
  <si>
    <t>TREĆI REBALANS FINANCIJSKOG PLANA - Plan prihoda za 2018. godinu (sve aktivnosti Zaklade)</t>
  </si>
  <si>
    <t>TREĆI REBALANS FINANCIJSKOG PLANA - Plan rashoda za 2018. godinu (sve aktivnosti Zaklade)</t>
  </si>
  <si>
    <t>TREĆI REBALANS PLANA NABAVE DUGOTRAJNE IMOVINE (sve aktivnosti Zaklade)</t>
  </si>
  <si>
    <t>TREĆI REBALANS FINANCIJSKOG PLANA - Plan rashoda za 2018. godinu (aktivnosti PROJEKTNO FINANCIRANJE ZNANSTVENE DJELATNOSTI (i RAD ZAKLADE) I PROGRAM DOKTORANADA I POSLIJEDOKTORANADA ZAKLADE)</t>
  </si>
  <si>
    <t>TREĆI REBALANS FINANCIJSKOG PLANA - Plan rashoda za 2018. godinu (aktivnost STPII projekt - Fond „Jedinstvo uz pomoć znanja“)</t>
  </si>
  <si>
    <t>TREĆI REBALANS FINANCIJSKOG PLANA - Plan rashoda za 2018. godinu (aktivnost Program poticanja istraživačkih i razvojnih aktivnosti u području klimatskih promjena u suradnji s Fondom za zaštitu okoliša i energetsku učinkovitost)</t>
  </si>
  <si>
    <t>TREĆI REBALANS FINANCIJSKOG PLANA - Plan rashoda za 2018. godinu (aktivnost Projekt razvoja karijera mladih istraživača – izobrazba novih doktora znanosti)</t>
  </si>
  <si>
    <t>TREĆI REBALANS FINANCIJSKOG PLANA - Plan rashoda za 2018. godinu (aktivnost Program suradnje s hrvatskim znanstvenicima u dijaspori „ZNANSTVENA SURADNJA“)</t>
  </si>
  <si>
    <t>TREĆI REBALANS FINANCIJSKOG PLANA - Plan rashoda za 2018. godinu (aktivnost TENURE TRACK pilot program)</t>
  </si>
  <si>
    <t>TREĆI REBALANS FINANCIJSKOG PLANA - Plan rashoda za 2018. godinu (aktivnost HRVATSKO- ŠVICARSKI ISTRAŽIVAČKI PROGRAM)</t>
  </si>
  <si>
    <t>Ostali nespomenuti prihodi (povrati od projekata)</t>
  </si>
  <si>
    <t xml:space="preserve">** Sukladno Uputi o prihvatljivosti troškova plaća i troškova povezanih s radom u okviru Eurospkog socijalnog fonda, prihvatljiva isplata razmjernog dijela božićnice doktorandima koji nisu zaposleni cijelu 2018. godinu. Navedeni iznos se Zakladi neće refundirati. </t>
  </si>
  <si>
    <t>4. Ostatak prenesenog viška prihoda iz prethodnih godina*</t>
  </si>
  <si>
    <t>Refundacija odobrenog pred-financiranja aktivnosti ESF DOKTORANDI iz prenesenog viška sredstava za projekte Zaklade koji se utrošio tijekom 2017. godine</t>
  </si>
  <si>
    <t>Račun 5221 Ukupno preneseni višak prihoda iz prethodnih godina za korištenje u 2018. godini</t>
  </si>
  <si>
    <t>Račun 2922 Odgođeno priznavanje prihoda za korištenje u 2018. godini</t>
  </si>
  <si>
    <t>Račun 2922 Odgođeno priznavanje prihoda za korištenje u 2019. godini</t>
  </si>
  <si>
    <t xml:space="preserve">Razlika između prihoda i rashoda u 2018. godini koja će biti prenesena kao ostatak primljenog predujma u 2019. godinu </t>
  </si>
  <si>
    <t xml:space="preserve">Razlika između prihoda i rashoda u 2018. godini koja će biti prenesena u 2019. godinu kao manjak prihoda 2018. godine  </t>
  </si>
  <si>
    <t>Manjak prihoda iz prethodnih godina</t>
  </si>
  <si>
    <t>Ukupan manjak prihoda za pokriće u sljedećem razdoblju</t>
  </si>
  <si>
    <t>Razlika između prihoda i rashoda u 2018. godini koja će se pokriti iz prenesenog viška iz prethodnih godina za financiranje znanstveno-istraživačkih projekata Zaklade</t>
  </si>
  <si>
    <t>1. Korištenje odgođenog prihoda u 2018. godini (za doktorande Zaklade) iz odgođenih prihoda za financiranje doktoranada Zaklade</t>
  </si>
  <si>
    <t>1. Razlika između prihoda i rashoda u 2018. godini (za doktorande Zaklade) koja će biti prenesena kao ostatak odgođenog prihoda u 2019. godinu</t>
  </si>
  <si>
    <t>Račun 2493 Obveze za predujmove (primljeni predujmovi) u 2019. godini</t>
  </si>
  <si>
    <t>Razlika između prihoda i rashoda u 2018. godini po aktivnosti ESF DOKTORANDI koja će se pokriti iz prenesenog viška iz prethodnih godina za financiranje znanstveno-istraživačkih projekata Zaklade</t>
  </si>
  <si>
    <t>3. Razlika između prihoda i rashoda u 2018. godini po aktivnosti ESF DOKTORANDI koja će se pokriti iz prenesenog viška iz prethodnih godina za financiranje znanstveno-istraživačkih projekata Zaklade</t>
  </si>
  <si>
    <t>Račun 2493 Obveze za predujmove (primljeni predujmovi) u 2018. godini</t>
  </si>
  <si>
    <t>2. Korištenje prenesenog viška prihoda u 2018. godini (za projekte Zaklade iz prenesenog viška iz prethodnih godina za financiranje znanstveno-istraživačkih projekata)</t>
  </si>
  <si>
    <t>2. Razlika između razmjernog i punog iznosa božićnice za 173 ESF doktoranda koju će Zaklada pokriti iz ostatka odgođenog prihoda (za doktorande Zaklade)**</t>
  </si>
  <si>
    <t xml:space="preserve">1. Razlika između prihoda i rashoda u 2017. godini (za provedbu HRVATSKO- ŠVICARSKO istraživačkog programa) koja je prenesena kao ostatak primljenog predujma u 2018. godinu </t>
  </si>
  <si>
    <t>Prihodi od donacija iz državnog proračuna (ESF - DOKTORANDI)</t>
  </si>
  <si>
    <t>Prihodi od donacija iz državnog proračuna (ESF - ZNANSTVENA SURADNJA)</t>
  </si>
  <si>
    <t>TREĆI REBALANS FINANCIJSKOG PLANA - Plan rashoda za 2018. godinu (aktivnost „ERA-NET Cofund in Quantum Technologies 2019 
(QuantERA 2019)”)</t>
  </si>
  <si>
    <t xml:space="preserve">Tekuće donacije </t>
  </si>
  <si>
    <t>Razlika između prihoda i rashoda u 2018. godini koja će biti prenesena kao odgođeni prihod u 2019. godinu</t>
  </si>
  <si>
    <t>3. Razlika između prihoda i rashoda u 2018. godini (za provedbu programa QuantERA) koja će biti prenesena kao odgođeni prihod u 2019. godinu</t>
  </si>
  <si>
    <t>1. Razlika između prihoda i rashoda u 2018. godini (za provedbu programa suradnje s hrvatskim znanstvenicima u dijaspori „ZNANSTVENA SURADNJA“) koja će biti prenesena kao ostatak primljenog predujma u 2019. godinu</t>
  </si>
  <si>
    <t>2. Razlika između prihoda i rashoda u 2018. godini (za provedbu TENURE TRACK pilot programa) koja će biti prenesena kao ostatak primljenog predujma u 2019. godinu</t>
  </si>
  <si>
    <t>3. Razlika između prihoda i rashoda u 2018. godini (za provedbu HRVATSKO- ŠVICARSKO istraživačkog programa) koja će biti prenesena kao ostatak primljenog predujma u 2019. godinu</t>
  </si>
  <si>
    <t>Klasa: 120-02/18-02/07</t>
  </si>
  <si>
    <t>Broj: 63-02/01-18-2</t>
  </si>
  <si>
    <t>Zagreb, 19.12.2018.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</si>
</sst>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\-#,##0\ 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uble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5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3" fontId="3" fillId="0" borderId="10" xfId="0" applyNumberFormat="1" applyFont="1" applyFill="1" applyBorder="1" applyAlignment="1" quotePrefix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8" fillId="0" borderId="0" xfId="0" applyFont="1" applyFill="1" applyAlignment="1">
      <alignment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4" fontId="9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/>
    </xf>
    <xf numFmtId="0" fontId="10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 quotePrefix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0" fontId="58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3" fontId="59" fillId="0" borderId="0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Fill="1" applyBorder="1" applyAlignment="1">
      <alignment horizontal="right" vertical="center"/>
    </xf>
    <xf numFmtId="3" fontId="61" fillId="0" borderId="10" xfId="0" applyNumberFormat="1" applyFont="1" applyFill="1" applyBorder="1" applyAlignment="1">
      <alignment horizontal="right"/>
    </xf>
    <xf numFmtId="3" fontId="61" fillId="0" borderId="10" xfId="0" applyNumberFormat="1" applyFont="1" applyFill="1" applyBorder="1" applyAlignment="1">
      <alignment horizontal="right" vertical="center"/>
    </xf>
    <xf numFmtId="3" fontId="61" fillId="0" borderId="11" xfId="0" applyNumberFormat="1" applyFont="1" applyFill="1" applyBorder="1" applyAlignment="1">
      <alignment horizontal="right" vertical="center"/>
    </xf>
    <xf numFmtId="3" fontId="58" fillId="0" borderId="26" xfId="0" applyNumberFormat="1" applyFont="1" applyFill="1" applyBorder="1" applyAlignment="1">
      <alignment horizontal="right" vertical="center"/>
    </xf>
    <xf numFmtId="3" fontId="60" fillId="0" borderId="11" xfId="0" applyNumberFormat="1" applyFont="1" applyFill="1" applyBorder="1" applyAlignment="1">
      <alignment horizontal="right" vertical="center"/>
    </xf>
    <xf numFmtId="3" fontId="60" fillId="0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/>
    </xf>
    <xf numFmtId="3" fontId="61" fillId="0" borderId="14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3" fontId="58" fillId="0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 quotePrefix="1">
      <alignment horizontal="right" vertical="center" wrapText="1"/>
    </xf>
    <xf numFmtId="3" fontId="58" fillId="0" borderId="14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62" fillId="0" borderId="1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0" fontId="3" fillId="0" borderId="35" xfId="0" applyNumberFormat="1" applyFont="1" applyFill="1" applyBorder="1" applyAlignment="1">
      <alignment horizontal="left" vertical="center"/>
    </xf>
    <xf numFmtId="3" fontId="61" fillId="0" borderId="32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lef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3" fontId="62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wrapText="1"/>
    </xf>
    <xf numFmtId="3" fontId="9" fillId="0" borderId="4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61" fillId="0" borderId="14" xfId="0" applyNumberFormat="1" applyFont="1" applyFill="1" applyBorder="1" applyAlignment="1" quotePrefix="1">
      <alignment vertical="center"/>
    </xf>
    <xf numFmtId="3" fontId="63" fillId="0" borderId="14" xfId="0" applyNumberFormat="1" applyFont="1" applyFill="1" applyBorder="1" applyAlignment="1">
      <alignment vertical="center"/>
    </xf>
    <xf numFmtId="3" fontId="64" fillId="0" borderId="14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3" fontId="62" fillId="0" borderId="39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3" fontId="62" fillId="0" borderId="25" xfId="0" applyNumberFormat="1" applyFont="1" applyFill="1" applyBorder="1" applyAlignment="1">
      <alignment vertical="center"/>
    </xf>
    <xf numFmtId="3" fontId="61" fillId="33" borderId="10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left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 quotePrefix="1">
      <alignment horizontal="center" vertical="center" wrapText="1"/>
    </xf>
    <xf numFmtId="3" fontId="2" fillId="0" borderId="41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25" xfId="0" applyNumberFormat="1" applyFont="1" applyFill="1" applyBorder="1" applyAlignment="1" quotePrefix="1">
      <alignment horizontal="right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 quotePrefix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quotePrefix="1">
      <alignment horizontal="center" vertical="center"/>
    </xf>
    <xf numFmtId="3" fontId="3" fillId="0" borderId="12" xfId="0" applyNumberFormat="1" applyFont="1" applyFill="1" applyBorder="1" applyAlignment="1">
      <alignment horizontal="left" wrapText="1"/>
    </xf>
    <xf numFmtId="3" fontId="3" fillId="0" borderId="43" xfId="0" applyNumberFormat="1" applyFont="1" applyFill="1" applyBorder="1" applyAlignment="1">
      <alignment horizontal="left" wrapText="1"/>
    </xf>
    <xf numFmtId="3" fontId="2" fillId="0" borderId="26" xfId="0" applyNumberFormat="1" applyFont="1" applyFill="1" applyBorder="1" applyAlignment="1" quotePrefix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quotePrefix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left"/>
    </xf>
    <xf numFmtId="3" fontId="3" fillId="0" borderId="54" xfId="0" applyNumberFormat="1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left" wrapText="1"/>
    </xf>
    <xf numFmtId="0" fontId="3" fillId="0" borderId="37" xfId="0" applyNumberFormat="1" applyFont="1" applyFill="1" applyBorder="1" applyAlignment="1">
      <alignment horizontal="left" wrapText="1"/>
    </xf>
    <xf numFmtId="3" fontId="3" fillId="0" borderId="55" xfId="0" applyNumberFormat="1" applyFont="1" applyFill="1" applyBorder="1" applyAlignment="1">
      <alignment horizontal="left" wrapText="1"/>
    </xf>
    <xf numFmtId="3" fontId="3" fillId="0" borderId="56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left" wrapText="1"/>
    </xf>
    <xf numFmtId="3" fontId="9" fillId="0" borderId="43" xfId="0" applyNumberFormat="1" applyFont="1" applyFill="1" applyBorder="1" applyAlignment="1">
      <alignment horizontal="left" wrapText="1"/>
    </xf>
    <xf numFmtId="0" fontId="2" fillId="0" borderId="36" xfId="0" applyNumberFormat="1" applyFont="1" applyFill="1" applyBorder="1" applyAlignment="1" quotePrefix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left" wrapText="1"/>
    </xf>
    <xf numFmtId="3" fontId="2" fillId="0" borderId="43" xfId="0" applyNumberFormat="1" applyFont="1" applyFill="1" applyBorder="1" applyAlignment="1">
      <alignment horizontal="left" wrapText="1"/>
    </xf>
    <xf numFmtId="3" fontId="3" fillId="0" borderId="30" xfId="0" applyNumberFormat="1" applyFont="1" applyFill="1" applyBorder="1" applyAlignment="1">
      <alignment horizontal="left" wrapText="1"/>
    </xf>
    <xf numFmtId="3" fontId="3" fillId="0" borderId="37" xfId="0" applyNumberFormat="1" applyFont="1" applyFill="1" applyBorder="1" applyAlignment="1">
      <alignment horizontal="left" wrapText="1"/>
    </xf>
    <xf numFmtId="3" fontId="3" fillId="0" borderId="58" xfId="0" applyNumberFormat="1" applyFont="1" applyFill="1" applyBorder="1" applyAlignment="1">
      <alignment horizontal="left" wrapText="1"/>
    </xf>
    <xf numFmtId="3" fontId="3" fillId="0" borderId="59" xfId="0" applyNumberFormat="1" applyFont="1" applyFill="1" applyBorder="1" applyAlignment="1">
      <alignment horizontal="left" wrapText="1"/>
    </xf>
    <xf numFmtId="3" fontId="9" fillId="0" borderId="60" xfId="0" applyNumberFormat="1" applyFont="1" applyFill="1" applyBorder="1" applyAlignment="1">
      <alignment horizontal="left" wrapText="1"/>
    </xf>
    <xf numFmtId="3" fontId="9" fillId="0" borderId="61" xfId="0" applyNumberFormat="1" applyFont="1" applyFill="1" applyBorder="1" applyAlignment="1">
      <alignment horizontal="left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left" wrapText="1"/>
    </xf>
    <xf numFmtId="0" fontId="3" fillId="0" borderId="62" xfId="0" applyNumberFormat="1" applyFont="1" applyFill="1" applyBorder="1" applyAlignment="1">
      <alignment horizontal="left" wrapText="1"/>
    </xf>
    <xf numFmtId="3" fontId="9" fillId="0" borderId="43" xfId="0" applyNumberFormat="1" applyFont="1" applyFill="1" applyBorder="1" applyAlignment="1" quotePrefix="1">
      <alignment horizontal="center" vertical="center"/>
    </xf>
    <xf numFmtId="3" fontId="3" fillId="0" borderId="45" xfId="0" applyNumberFormat="1" applyFont="1" applyFill="1" applyBorder="1" applyAlignment="1">
      <alignment horizontal="left" wrapText="1"/>
    </xf>
    <xf numFmtId="3" fontId="3" fillId="0" borderId="46" xfId="0" applyNumberFormat="1" applyFont="1" applyFill="1" applyBorder="1" applyAlignment="1">
      <alignment horizontal="left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quotePrefix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TABLICA PRM-IZ - 2005 -2007 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B2:I68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2.7109375" style="0" customWidth="1"/>
    <col min="3" max="3" width="71.00390625" style="0" customWidth="1"/>
    <col min="4" max="4" width="42.421875" style="0" customWidth="1"/>
    <col min="5" max="5" width="23.57421875" style="0" customWidth="1"/>
    <col min="6" max="6" width="12.8515625" style="0" bestFit="1" customWidth="1"/>
    <col min="7" max="7" width="14.140625" style="0" bestFit="1" customWidth="1"/>
    <col min="8" max="8" width="10.28125" style="0" bestFit="1" customWidth="1"/>
    <col min="9" max="9" width="9.57421875" style="0" bestFit="1" customWidth="1"/>
  </cols>
  <sheetData>
    <row r="1" ht="45.75" customHeight="1"/>
    <row r="2" spans="2:5" s="1" customFormat="1" ht="64.5" customHeight="1">
      <c r="B2" s="195" t="s">
        <v>115</v>
      </c>
      <c r="C2" s="195"/>
      <c r="D2" s="195"/>
      <c r="E2" s="8"/>
    </row>
    <row r="3" spans="2:4" s="1" customFormat="1" ht="15.75" customHeight="1">
      <c r="B3" s="196"/>
      <c r="C3" s="197"/>
      <c r="D3" s="197"/>
    </row>
    <row r="4" spans="2:5" s="1" customFormat="1" ht="15.75" customHeight="1">
      <c r="B4" s="68" t="s">
        <v>23</v>
      </c>
      <c r="C4" s="69"/>
      <c r="D4" s="93" t="s">
        <v>22</v>
      </c>
      <c r="E4" s="9"/>
    </row>
    <row r="5" spans="2:5" s="1" customFormat="1" ht="15.75" customHeight="1">
      <c r="B5" s="68"/>
      <c r="C5" s="69"/>
      <c r="D5" s="93"/>
      <c r="E5" s="9"/>
    </row>
    <row r="6" spans="2:5" s="1" customFormat="1" ht="13.5" customHeight="1">
      <c r="B6" s="198" t="s">
        <v>26</v>
      </c>
      <c r="C6" s="198"/>
      <c r="D6" s="200" t="s">
        <v>45</v>
      </c>
      <c r="E6" s="9"/>
    </row>
    <row r="7" spans="2:5" s="1" customFormat="1" ht="34.5" customHeight="1" thickBot="1">
      <c r="B7" s="199"/>
      <c r="C7" s="199"/>
      <c r="D7" s="201"/>
      <c r="E7" s="9"/>
    </row>
    <row r="8" spans="2:5" s="1" customFormat="1" ht="19.5" customHeight="1">
      <c r="B8" s="202" t="s">
        <v>74</v>
      </c>
      <c r="C8" s="205" t="s">
        <v>0</v>
      </c>
      <c r="D8" s="181" t="s">
        <v>102</v>
      </c>
      <c r="E8" s="9"/>
    </row>
    <row r="9" spans="2:4" s="1" customFormat="1" ht="19.5" customHeight="1" thickBot="1">
      <c r="B9" s="203"/>
      <c r="C9" s="206"/>
      <c r="D9" s="182"/>
    </row>
    <row r="10" spans="2:4" s="1" customFormat="1" ht="24.75" customHeight="1">
      <c r="B10" s="97">
        <v>34</v>
      </c>
      <c r="C10" s="98" t="s">
        <v>24</v>
      </c>
      <c r="D10" s="99">
        <f>SUM(D11)</f>
        <v>14050</v>
      </c>
    </row>
    <row r="11" spans="2:4" s="1" customFormat="1" ht="19.5" customHeight="1">
      <c r="B11" s="100">
        <v>341</v>
      </c>
      <c r="C11" s="101" t="s">
        <v>75</v>
      </c>
      <c r="D11" s="99">
        <f>SUM(D12:D13)</f>
        <v>14050</v>
      </c>
    </row>
    <row r="12" spans="2:4" s="1" customFormat="1" ht="28.5" customHeight="1">
      <c r="B12" s="102">
        <v>3413</v>
      </c>
      <c r="C12" s="103" t="s">
        <v>81</v>
      </c>
      <c r="D12" s="137">
        <v>14000</v>
      </c>
    </row>
    <row r="13" spans="2:4" s="1" customFormat="1" ht="15.75" customHeight="1">
      <c r="B13" s="102">
        <v>3415</v>
      </c>
      <c r="C13" s="103" t="s">
        <v>76</v>
      </c>
      <c r="D13" s="138">
        <v>50</v>
      </c>
    </row>
    <row r="14" spans="2:4" s="1" customFormat="1" ht="24.75" customHeight="1">
      <c r="B14" s="100">
        <v>35</v>
      </c>
      <c r="C14" s="101" t="s">
        <v>25</v>
      </c>
      <c r="D14" s="104">
        <f>D15+D25</f>
        <v>154697442</v>
      </c>
    </row>
    <row r="15" spans="2:4" s="1" customFormat="1" ht="19.5" customHeight="1">
      <c r="B15" s="100">
        <v>351</v>
      </c>
      <c r="C15" s="101" t="s">
        <v>77</v>
      </c>
      <c r="D15" s="105">
        <f>SUM(D16:D24)</f>
        <v>146691849</v>
      </c>
    </row>
    <row r="16" spans="2:4" s="1" customFormat="1" ht="15.75" customHeight="1">
      <c r="B16" s="102">
        <v>3511</v>
      </c>
      <c r="C16" s="103" t="s">
        <v>82</v>
      </c>
      <c r="D16" s="21">
        <v>88350000</v>
      </c>
    </row>
    <row r="17" spans="2:4" s="1" customFormat="1" ht="15.75" customHeight="1">
      <c r="B17" s="102">
        <v>3511</v>
      </c>
      <c r="C17" s="103" t="s">
        <v>107</v>
      </c>
      <c r="D17" s="21">
        <v>6650000</v>
      </c>
    </row>
    <row r="18" spans="2:4" s="1" customFormat="1" ht="30" customHeight="1">
      <c r="B18" s="102">
        <v>3511</v>
      </c>
      <c r="C18" s="103" t="s">
        <v>109</v>
      </c>
      <c r="D18" s="170">
        <v>35483118</v>
      </c>
    </row>
    <row r="19" spans="2:5" s="1" customFormat="1" ht="30" customHeight="1">
      <c r="B19" s="102">
        <v>3511</v>
      </c>
      <c r="C19" s="103" t="s">
        <v>104</v>
      </c>
      <c r="D19" s="21">
        <v>68375</v>
      </c>
      <c r="E19" s="136"/>
    </row>
    <row r="20" spans="2:4" s="1" customFormat="1" ht="30" customHeight="1">
      <c r="B20" s="102">
        <v>3511</v>
      </c>
      <c r="C20" s="103" t="s">
        <v>78</v>
      </c>
      <c r="D20" s="21">
        <v>122252</v>
      </c>
    </row>
    <row r="21" spans="2:4" s="1" customFormat="1" ht="30" customHeight="1">
      <c r="B21" s="102">
        <v>3511</v>
      </c>
      <c r="C21" s="103" t="s">
        <v>146</v>
      </c>
      <c r="D21" s="21">
        <v>4923892</v>
      </c>
    </row>
    <row r="22" spans="2:4" s="1" customFormat="1" ht="30" customHeight="1">
      <c r="B22" s="102">
        <v>3511</v>
      </c>
      <c r="C22" s="103" t="s">
        <v>147</v>
      </c>
      <c r="D22" s="21">
        <v>132085</v>
      </c>
    </row>
    <row r="23" spans="2:4" s="1" customFormat="1" ht="15.75" customHeight="1">
      <c r="B23" s="102">
        <v>3511</v>
      </c>
      <c r="C23" s="103" t="s">
        <v>83</v>
      </c>
      <c r="D23" s="21">
        <v>10417664</v>
      </c>
    </row>
    <row r="24" spans="2:4" s="1" customFormat="1" ht="30" customHeight="1">
      <c r="B24" s="102">
        <v>3511</v>
      </c>
      <c r="C24" s="103" t="s">
        <v>84</v>
      </c>
      <c r="D24" s="21">
        <v>544463</v>
      </c>
    </row>
    <row r="25" spans="2:7" s="1" customFormat="1" ht="19.5" customHeight="1">
      <c r="B25" s="100">
        <v>353</v>
      </c>
      <c r="C25" s="101" t="s">
        <v>85</v>
      </c>
      <c r="D25" s="104">
        <f>SUM(D26)</f>
        <v>8005593</v>
      </c>
      <c r="G25" s="136"/>
    </row>
    <row r="26" spans="2:5" s="1" customFormat="1" ht="15.75" customHeight="1">
      <c r="B26" s="102">
        <v>3531</v>
      </c>
      <c r="C26" s="103" t="s">
        <v>85</v>
      </c>
      <c r="D26" s="21">
        <v>8005593</v>
      </c>
      <c r="E26" s="136"/>
    </row>
    <row r="27" spans="2:4" s="1" customFormat="1" ht="24.75" customHeight="1">
      <c r="B27" s="106">
        <v>36</v>
      </c>
      <c r="C27" s="107" t="s">
        <v>20</v>
      </c>
      <c r="D27" s="47">
        <f>D28+D30</f>
        <v>2291258</v>
      </c>
    </row>
    <row r="28" spans="2:4" s="1" customFormat="1" ht="19.5" customHeight="1">
      <c r="B28" s="106">
        <v>361</v>
      </c>
      <c r="C28" s="107" t="s">
        <v>79</v>
      </c>
      <c r="D28" s="47">
        <f>SUM(D29:D29)</f>
        <v>12683</v>
      </c>
    </row>
    <row r="29" spans="2:4" s="1" customFormat="1" ht="15.75" customHeight="1">
      <c r="B29" s="141">
        <v>3612</v>
      </c>
      <c r="C29" s="142" t="s">
        <v>80</v>
      </c>
      <c r="D29" s="82">
        <v>12683</v>
      </c>
    </row>
    <row r="30" spans="2:4" s="1" customFormat="1" ht="15.75" customHeight="1">
      <c r="B30" s="144">
        <v>363</v>
      </c>
      <c r="C30" s="145" t="s">
        <v>110</v>
      </c>
      <c r="D30" s="80">
        <f>SUM(D31:D32)</f>
        <v>2278575</v>
      </c>
    </row>
    <row r="31" spans="2:4" s="1" customFormat="1" ht="15.75" customHeight="1">
      <c r="B31" s="149">
        <v>3633</v>
      </c>
      <c r="C31" s="148" t="s">
        <v>125</v>
      </c>
      <c r="D31" s="82">
        <v>2275810</v>
      </c>
    </row>
    <row r="32" spans="2:4" s="1" customFormat="1" ht="15.75" customHeight="1" thickBot="1">
      <c r="B32" s="143">
        <v>3633</v>
      </c>
      <c r="C32" s="139" t="s">
        <v>111</v>
      </c>
      <c r="D32" s="140">
        <v>2765</v>
      </c>
    </row>
    <row r="33" spans="2:4" s="1" customFormat="1" ht="19.5" customHeight="1">
      <c r="B33" s="185" t="s">
        <v>28</v>
      </c>
      <c r="C33" s="186"/>
      <c r="D33" s="183">
        <f>D10+D14+D27</f>
        <v>157002750</v>
      </c>
    </row>
    <row r="34" spans="2:4" s="1" customFormat="1" ht="19.5" customHeight="1" thickBot="1">
      <c r="B34" s="187"/>
      <c r="C34" s="188"/>
      <c r="D34" s="184"/>
    </row>
    <row r="35" spans="2:4" s="1" customFormat="1" ht="19.5" customHeight="1" thickBot="1">
      <c r="B35" s="192" t="s">
        <v>103</v>
      </c>
      <c r="C35" s="193"/>
      <c r="D35" s="88">
        <v>24117141</v>
      </c>
    </row>
    <row r="36" spans="2:9" s="1" customFormat="1" ht="30" customHeight="1" thickBot="1">
      <c r="B36" s="192" t="s">
        <v>86</v>
      </c>
      <c r="C36" s="193"/>
      <c r="D36" s="95">
        <f>D33+D35</f>
        <v>181119891</v>
      </c>
      <c r="F36" s="136"/>
      <c r="G36" s="136"/>
      <c r="I36" s="136"/>
    </row>
    <row r="37" spans="2:4" s="17" customFormat="1" ht="30" customHeight="1">
      <c r="B37" s="22"/>
      <c r="C37" s="23"/>
      <c r="D37" s="23"/>
    </row>
    <row r="38" s="17" customFormat="1" ht="30" customHeight="1" thickBot="1"/>
    <row r="39" spans="2:4" s="1" customFormat="1" ht="42" customHeight="1" thickBot="1">
      <c r="B39" s="190" t="s">
        <v>129</v>
      </c>
      <c r="C39" s="190"/>
      <c r="D39" s="88">
        <v>132093495</v>
      </c>
    </row>
    <row r="40" spans="2:4" s="1" customFormat="1" ht="40.5" customHeight="1" thickBot="1">
      <c r="B40" s="189" t="s">
        <v>108</v>
      </c>
      <c r="C40" s="189"/>
      <c r="D40" s="31">
        <v>34687</v>
      </c>
    </row>
    <row r="41" spans="2:5" s="1" customFormat="1" ht="50.25" customHeight="1" thickBot="1">
      <c r="B41" s="194" t="s">
        <v>143</v>
      </c>
      <c r="C41" s="194"/>
      <c r="D41" s="31">
        <v>24117141</v>
      </c>
      <c r="E41" s="109"/>
    </row>
    <row r="42" spans="2:5" s="1" customFormat="1" ht="46.5" customHeight="1" thickBot="1">
      <c r="B42" s="179" t="s">
        <v>141</v>
      </c>
      <c r="C42" s="180"/>
      <c r="D42" s="31">
        <v>285457</v>
      </c>
      <c r="E42" s="109"/>
    </row>
    <row r="43" spans="2:5" s="1" customFormat="1" ht="39.75" customHeight="1" thickBot="1">
      <c r="B43" s="189" t="s">
        <v>127</v>
      </c>
      <c r="C43" s="189"/>
      <c r="D43" s="31">
        <f>D39-D40-D41-D42</f>
        <v>107656210</v>
      </c>
      <c r="E43" s="109"/>
    </row>
    <row r="44" spans="2:4" s="1" customFormat="1" ht="30" customHeight="1">
      <c r="B44" s="204" t="s">
        <v>73</v>
      </c>
      <c r="C44" s="204"/>
      <c r="D44" s="204"/>
    </row>
    <row r="45" spans="2:4" s="1" customFormat="1" ht="15.75" customHeight="1" thickBot="1">
      <c r="B45" s="17"/>
      <c r="C45" s="17"/>
      <c r="D45" s="17"/>
    </row>
    <row r="46" spans="2:4" s="1" customFormat="1" ht="30" customHeight="1" thickBot="1">
      <c r="B46" s="191" t="s">
        <v>130</v>
      </c>
      <c r="C46" s="191"/>
      <c r="D46" s="133">
        <f>D47+D48</f>
        <v>11933202</v>
      </c>
    </row>
    <row r="47" spans="2:4" s="1" customFormat="1" ht="39.75" customHeight="1" thickBot="1">
      <c r="B47" s="177" t="s">
        <v>137</v>
      </c>
      <c r="C47" s="178"/>
      <c r="D47" s="169">
        <v>11790754</v>
      </c>
    </row>
    <row r="48" spans="2:4" s="1" customFormat="1" ht="18" customHeight="1" thickBot="1">
      <c r="B48" s="177" t="s">
        <v>105</v>
      </c>
      <c r="C48" s="178"/>
      <c r="D48" s="135">
        <v>142448</v>
      </c>
    </row>
    <row r="49" spans="2:4" s="1" customFormat="1" ht="15.75" customHeight="1" thickBot="1">
      <c r="B49" s="158"/>
      <c r="C49" s="158"/>
      <c r="D49" s="159"/>
    </row>
    <row r="50" spans="2:4" s="1" customFormat="1" ht="30" customHeight="1" thickBot="1">
      <c r="B50" s="191" t="s">
        <v>142</v>
      </c>
      <c r="C50" s="191"/>
      <c r="D50" s="168">
        <f>D51</f>
        <v>1669</v>
      </c>
    </row>
    <row r="51" spans="2:4" s="1" customFormat="1" ht="49.5" customHeight="1" thickBot="1">
      <c r="B51" s="177" t="s">
        <v>145</v>
      </c>
      <c r="C51" s="178"/>
      <c r="D51" s="108">
        <v>1669</v>
      </c>
    </row>
    <row r="52" spans="2:4" s="1" customFormat="1" ht="15.75" customHeight="1">
      <c r="B52" s="162"/>
      <c r="C52" s="162"/>
      <c r="D52" s="172"/>
    </row>
    <row r="53" spans="2:4" s="1" customFormat="1" ht="15.75" customHeight="1" thickBot="1">
      <c r="B53" s="173"/>
      <c r="C53" s="173"/>
      <c r="D53" s="174"/>
    </row>
    <row r="54" spans="2:4" s="17" customFormat="1" ht="30" customHeight="1" thickBot="1">
      <c r="B54" s="191" t="s">
        <v>131</v>
      </c>
      <c r="C54" s="191"/>
      <c r="D54" s="168">
        <f>D55+D56+D57</f>
        <v>26779636</v>
      </c>
    </row>
    <row r="55" spans="2:4" s="17" customFormat="1" ht="49.5" customHeight="1" thickBot="1">
      <c r="B55" s="177" t="s">
        <v>138</v>
      </c>
      <c r="C55" s="178"/>
      <c r="D55" s="169">
        <f>48972000+11790754-35313118</f>
        <v>25449636</v>
      </c>
    </row>
    <row r="56" spans="2:5" s="17" customFormat="1" ht="49.5" customHeight="1" thickBot="1">
      <c r="B56" s="179" t="s">
        <v>144</v>
      </c>
      <c r="C56" s="180"/>
      <c r="D56" s="176">
        <v>-170000</v>
      </c>
      <c r="E56" s="171"/>
    </row>
    <row r="57" spans="2:5" s="17" customFormat="1" ht="49.5" customHeight="1" thickBot="1">
      <c r="B57" s="179" t="s">
        <v>151</v>
      </c>
      <c r="C57" s="180"/>
      <c r="D57" s="31">
        <v>1500000</v>
      </c>
      <c r="E57" s="171"/>
    </row>
    <row r="58" spans="2:5" s="1" customFormat="1" ht="49.5" customHeight="1">
      <c r="B58" s="208" t="s">
        <v>126</v>
      </c>
      <c r="C58" s="208"/>
      <c r="D58" s="208"/>
      <c r="E58" s="109"/>
    </row>
    <row r="59" spans="2:5" s="1" customFormat="1" ht="15.75" customHeight="1" thickBot="1">
      <c r="B59" s="161"/>
      <c r="C59" s="161"/>
      <c r="D59" s="161"/>
      <c r="E59" s="109"/>
    </row>
    <row r="60" spans="2:4" s="1" customFormat="1" ht="30" customHeight="1" thickBot="1">
      <c r="B60" s="191" t="s">
        <v>139</v>
      </c>
      <c r="C60" s="191"/>
      <c r="D60" s="168">
        <f>D61+D62+D63</f>
        <v>1101357</v>
      </c>
    </row>
    <row r="61" spans="2:4" s="1" customFormat="1" ht="49.5" customHeight="1" thickBot="1">
      <c r="B61" s="179" t="s">
        <v>152</v>
      </c>
      <c r="C61" s="180"/>
      <c r="D61" s="160">
        <v>867915</v>
      </c>
    </row>
    <row r="62" spans="2:4" s="1" customFormat="1" ht="49.5" customHeight="1" thickBot="1">
      <c r="B62" s="177" t="s">
        <v>153</v>
      </c>
      <c r="C62" s="178"/>
      <c r="D62" s="108">
        <v>103262</v>
      </c>
    </row>
    <row r="63" spans="2:5" s="1" customFormat="1" ht="49.5" customHeight="1" thickBot="1">
      <c r="B63" s="179" t="s">
        <v>154</v>
      </c>
      <c r="C63" s="180"/>
      <c r="D63" s="31">
        <v>130180</v>
      </c>
      <c r="E63" s="109"/>
    </row>
    <row r="64" spans="2:5" s="1" customFormat="1" ht="21.75" customHeight="1">
      <c r="B64" s="208"/>
      <c r="C64" s="208"/>
      <c r="D64" s="208"/>
      <c r="E64" s="109"/>
    </row>
    <row r="65" spans="2:3" s="1" customFormat="1" ht="21" customHeight="1">
      <c r="B65" s="207" t="s">
        <v>155</v>
      </c>
      <c r="C65" s="207"/>
    </row>
    <row r="66" s="17" customFormat="1" ht="21" customHeight="1">
      <c r="B66" s="10" t="s">
        <v>156</v>
      </c>
    </row>
    <row r="67" spans="2:4" s="1" customFormat="1" ht="21" customHeight="1">
      <c r="B67" s="10" t="s">
        <v>157</v>
      </c>
      <c r="D67" s="94" t="s">
        <v>60</v>
      </c>
    </row>
    <row r="68" s="1" customFormat="1" ht="15">
      <c r="D68" s="94" t="s">
        <v>61</v>
      </c>
    </row>
    <row r="69" s="1" customFormat="1" ht="15"/>
    <row r="70" s="1" customFormat="1" ht="15"/>
    <row r="71" s="1" customFormat="1" ht="15"/>
    <row r="72" s="1" customFormat="1" ht="15"/>
    <row r="73" s="1" customFormat="1" ht="15"/>
  </sheetData>
  <sheetProtection password="EF44" sheet="1" objects="1" scenarios="1"/>
  <mergeCells count="33">
    <mergeCell ref="B60:C60"/>
    <mergeCell ref="B54:C54"/>
    <mergeCell ref="B57:C57"/>
    <mergeCell ref="B61:C61"/>
    <mergeCell ref="B63:C63"/>
    <mergeCell ref="B48:C48"/>
    <mergeCell ref="B47:C47"/>
    <mergeCell ref="B36:C36"/>
    <mergeCell ref="B44:D44"/>
    <mergeCell ref="C8:C9"/>
    <mergeCell ref="B65:C65"/>
    <mergeCell ref="B64:D64"/>
    <mergeCell ref="B50:C50"/>
    <mergeCell ref="B51:C51"/>
    <mergeCell ref="B58:D58"/>
    <mergeCell ref="B35:C35"/>
    <mergeCell ref="B41:C41"/>
    <mergeCell ref="B42:C42"/>
    <mergeCell ref="B2:D2"/>
    <mergeCell ref="B3:D3"/>
    <mergeCell ref="B6:C7"/>
    <mergeCell ref="D6:D7"/>
    <mergeCell ref="B8:B9"/>
    <mergeCell ref="B55:C55"/>
    <mergeCell ref="B56:C56"/>
    <mergeCell ref="B62:C62"/>
    <mergeCell ref="D8:D9"/>
    <mergeCell ref="D33:D34"/>
    <mergeCell ref="B33:C34"/>
    <mergeCell ref="B40:C40"/>
    <mergeCell ref="B39:C39"/>
    <mergeCell ref="B46:C46"/>
    <mergeCell ref="B43:C4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rowBreaks count="1" manualBreakCount="1">
    <brk id="36" max="4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D3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4" ht="64.5" customHeight="1">
      <c r="B2" s="222" t="s">
        <v>124</v>
      </c>
      <c r="C2" s="222"/>
      <c r="D2" s="222"/>
    </row>
    <row r="3" spans="2:4" ht="14.25" customHeight="1">
      <c r="B3" s="16"/>
      <c r="C3" s="16"/>
      <c r="D3" s="113"/>
    </row>
    <row r="4" spans="2:4" ht="18" customHeight="1">
      <c r="B4" s="220" t="s">
        <v>71</v>
      </c>
      <c r="C4" s="221"/>
      <c r="D4" s="73" t="s">
        <v>22</v>
      </c>
    </row>
    <row r="5" spans="2:4" ht="15.75">
      <c r="B5" s="210"/>
      <c r="C5" s="210"/>
      <c r="D5" s="26"/>
    </row>
    <row r="6" spans="2:4" ht="41.25" customHeight="1" thickBot="1">
      <c r="B6" s="27"/>
      <c r="C6" s="27"/>
      <c r="D6" s="72" t="s">
        <v>45</v>
      </c>
    </row>
    <row r="7" spans="2:4" ht="30" customHeight="1" thickBot="1">
      <c r="B7" s="29" t="s">
        <v>26</v>
      </c>
      <c r="C7" s="30"/>
      <c r="D7" s="89" t="s">
        <v>102</v>
      </c>
    </row>
    <row r="8" spans="2:4" ht="15.75" customHeight="1" thickBot="1">
      <c r="B8" s="225" t="s">
        <v>94</v>
      </c>
      <c r="C8" s="226"/>
      <c r="D8" s="20">
        <v>674643</v>
      </c>
    </row>
    <row r="9" spans="2:4" ht="30" customHeight="1" thickBot="1">
      <c r="B9" s="211" t="s">
        <v>28</v>
      </c>
      <c r="C9" s="212"/>
      <c r="D9" s="95">
        <f>SUM(D8:D8)</f>
        <v>674643</v>
      </c>
    </row>
    <row r="10" spans="2:4" ht="19.5" customHeight="1">
      <c r="B10" s="32"/>
      <c r="C10" s="32"/>
      <c r="D10" s="87"/>
    </row>
    <row r="11" spans="2:4" ht="45" customHeight="1" thickBot="1">
      <c r="B11" s="199" t="s">
        <v>59</v>
      </c>
      <c r="C11" s="199"/>
      <c r="D11" s="72" t="s">
        <v>45</v>
      </c>
    </row>
    <row r="12" spans="2:4" s="3" customFormat="1" ht="19.5" customHeight="1">
      <c r="B12" s="216" t="s">
        <v>21</v>
      </c>
      <c r="C12" s="218" t="s">
        <v>0</v>
      </c>
      <c r="D12" s="181" t="s">
        <v>102</v>
      </c>
    </row>
    <row r="13" spans="2:4" s="3" customFormat="1" ht="19.5" customHeight="1">
      <c r="B13" s="217"/>
      <c r="C13" s="219"/>
      <c r="D13" s="215"/>
    </row>
    <row r="14" spans="2:4" s="5" customFormat="1" ht="19.5" customHeight="1">
      <c r="B14" s="36">
        <v>42</v>
      </c>
      <c r="C14" s="37" t="s">
        <v>6</v>
      </c>
      <c r="D14" s="79">
        <f>D15+D17+D19+D21+D23</f>
        <v>98438</v>
      </c>
    </row>
    <row r="15" spans="2:4" s="5" customFormat="1" ht="19.5" customHeight="1">
      <c r="B15" s="39">
        <v>421</v>
      </c>
      <c r="C15" s="40" t="s">
        <v>31</v>
      </c>
      <c r="D15" s="80">
        <f>SUM(D16)</f>
        <v>40000</v>
      </c>
    </row>
    <row r="16" spans="2:4" ht="15.75" customHeight="1">
      <c r="B16" s="43">
        <v>4211</v>
      </c>
      <c r="C16" s="44" t="s">
        <v>7</v>
      </c>
      <c r="D16" s="90">
        <v>40000</v>
      </c>
    </row>
    <row r="17" spans="2:4" ht="30" customHeight="1">
      <c r="B17" s="39">
        <v>422</v>
      </c>
      <c r="C17" s="40" t="s">
        <v>87</v>
      </c>
      <c r="D17" s="47">
        <f>SUM(D18)</f>
        <v>7000</v>
      </c>
    </row>
    <row r="18" spans="2:4" ht="15.75" customHeight="1">
      <c r="B18" s="43">
        <v>4222</v>
      </c>
      <c r="C18" s="44" t="s">
        <v>32</v>
      </c>
      <c r="D18" s="90">
        <v>7000</v>
      </c>
    </row>
    <row r="19" spans="2:4" ht="19.5" customHeight="1">
      <c r="B19" s="39">
        <v>424</v>
      </c>
      <c r="C19" s="40" t="s">
        <v>33</v>
      </c>
      <c r="D19" s="47">
        <f>SUM(D20:D20)</f>
        <v>42000</v>
      </c>
    </row>
    <row r="20" spans="2:4" ht="15.75" customHeight="1">
      <c r="B20" s="43">
        <v>4242</v>
      </c>
      <c r="C20" s="44" t="s">
        <v>32</v>
      </c>
      <c r="D20" s="90">
        <v>42000</v>
      </c>
    </row>
    <row r="21" spans="2:4" ht="19.5" customHeight="1">
      <c r="B21" s="39">
        <v>425</v>
      </c>
      <c r="C21" s="40" t="s">
        <v>12</v>
      </c>
      <c r="D21" s="47">
        <f>SUM(D22:D22)</f>
        <v>4000</v>
      </c>
    </row>
    <row r="22" spans="2:4" ht="15.75" customHeight="1">
      <c r="B22" s="43">
        <v>4257</v>
      </c>
      <c r="C22" s="44" t="s">
        <v>17</v>
      </c>
      <c r="D22" s="90">
        <v>4000</v>
      </c>
    </row>
    <row r="23" spans="2:4" ht="15.75" customHeight="1">
      <c r="B23" s="39">
        <v>429</v>
      </c>
      <c r="C23" s="40" t="s">
        <v>89</v>
      </c>
      <c r="D23" s="47">
        <f>SUM(D24)</f>
        <v>5438</v>
      </c>
    </row>
    <row r="24" spans="2:4" ht="15.75" customHeight="1">
      <c r="B24" s="43">
        <v>4292</v>
      </c>
      <c r="C24" s="120" t="s">
        <v>37</v>
      </c>
      <c r="D24" s="153">
        <v>5438</v>
      </c>
    </row>
    <row r="25" spans="2:4" ht="19.5" customHeight="1">
      <c r="B25" s="36">
        <v>45</v>
      </c>
      <c r="C25" s="37" t="s">
        <v>112</v>
      </c>
      <c r="D25" s="147">
        <f>D26</f>
        <v>446025</v>
      </c>
    </row>
    <row r="26" spans="2:4" ht="19.5" customHeight="1">
      <c r="B26" s="39">
        <v>451</v>
      </c>
      <c r="C26" s="40" t="s">
        <v>113</v>
      </c>
      <c r="D26" s="47">
        <f>D27</f>
        <v>446025</v>
      </c>
    </row>
    <row r="27" spans="2:4" ht="15.75" customHeight="1" thickBot="1">
      <c r="B27" s="43">
        <v>4511</v>
      </c>
      <c r="C27" s="44" t="s">
        <v>113</v>
      </c>
      <c r="D27" s="90">
        <v>446025</v>
      </c>
    </row>
    <row r="28" spans="2:4" ht="15.75" customHeight="1" thickBot="1">
      <c r="B28" s="211" t="s">
        <v>29</v>
      </c>
      <c r="C28" s="212"/>
      <c r="D28" s="86">
        <f>D14+D25</f>
        <v>544463</v>
      </c>
    </row>
    <row r="29" ht="15.75" customHeight="1"/>
    <row r="30" spans="2:4" s="16" customFormat="1" ht="19.5" customHeight="1" thickBot="1">
      <c r="B30" s="2"/>
      <c r="C30" s="2"/>
      <c r="D30" s="4"/>
    </row>
    <row r="31" spans="2:4" ht="45" customHeight="1" thickBot="1">
      <c r="B31" s="229" t="s">
        <v>132</v>
      </c>
      <c r="C31" s="230"/>
      <c r="D31" s="95">
        <f>D9-D28</f>
        <v>130180</v>
      </c>
    </row>
    <row r="32" spans="2:4" ht="20.25" customHeight="1">
      <c r="B32" s="163"/>
      <c r="C32" s="163"/>
      <c r="D32" s="157"/>
    </row>
    <row r="33" spans="2:4" ht="18">
      <c r="B33" s="207" t="s">
        <v>155</v>
      </c>
      <c r="C33" s="207"/>
      <c r="D33" s="66"/>
    </row>
    <row r="34" spans="2:4" ht="30">
      <c r="B34" s="10" t="s">
        <v>156</v>
      </c>
      <c r="C34" s="17"/>
      <c r="D34" s="71" t="s">
        <v>70</v>
      </c>
    </row>
    <row r="35" spans="2:3" ht="15.75">
      <c r="B35" s="10" t="s">
        <v>157</v>
      </c>
      <c r="C35" s="1"/>
    </row>
  </sheetData>
  <sheetProtection password="EF44" sheet="1" objects="1" scenarios="1"/>
  <mergeCells count="12">
    <mergeCell ref="B12:B13"/>
    <mergeCell ref="C12:C13"/>
    <mergeCell ref="B33:C33"/>
    <mergeCell ref="B31:C31"/>
    <mergeCell ref="B28:C28"/>
    <mergeCell ref="B2:D2"/>
    <mergeCell ref="B4:C4"/>
    <mergeCell ref="B5:C5"/>
    <mergeCell ref="B8:C8"/>
    <mergeCell ref="D12:D13"/>
    <mergeCell ref="B9:C9"/>
    <mergeCell ref="B11:C1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D2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4" ht="69.75" customHeight="1">
      <c r="B2" s="222" t="s">
        <v>148</v>
      </c>
      <c r="C2" s="222"/>
      <c r="D2" s="222"/>
    </row>
    <row r="3" s="16" customFormat="1" ht="13.5" customHeight="1">
      <c r="D3" s="113"/>
    </row>
    <row r="4" spans="2:4" ht="18">
      <c r="B4" s="220" t="s">
        <v>71</v>
      </c>
      <c r="C4" s="221"/>
      <c r="D4" s="73" t="s">
        <v>22</v>
      </c>
    </row>
    <row r="5" spans="2:4" ht="15.75">
      <c r="B5" s="210"/>
      <c r="C5" s="210"/>
      <c r="D5" s="26"/>
    </row>
    <row r="6" spans="2:4" ht="41.25" customHeight="1" thickBot="1">
      <c r="B6" s="27"/>
      <c r="C6" s="27"/>
      <c r="D6" s="72" t="s">
        <v>45</v>
      </c>
    </row>
    <row r="7" spans="2:4" ht="30" customHeight="1" thickBot="1">
      <c r="B7" s="29" t="s">
        <v>26</v>
      </c>
      <c r="C7" s="30"/>
      <c r="D7" s="89" t="s">
        <v>102</v>
      </c>
    </row>
    <row r="8" spans="2:4" ht="15.75" customHeight="1" thickBot="1">
      <c r="B8" s="225" t="s">
        <v>94</v>
      </c>
      <c r="C8" s="226"/>
      <c r="D8" s="20">
        <f>200000*7.5</f>
        <v>1500000</v>
      </c>
    </row>
    <row r="9" spans="2:4" ht="30" customHeight="1" thickBot="1">
      <c r="B9" s="211" t="s">
        <v>28</v>
      </c>
      <c r="C9" s="212"/>
      <c r="D9" s="95">
        <f>SUM(D8:D8)</f>
        <v>1500000</v>
      </c>
    </row>
    <row r="10" spans="2:4" ht="19.5" customHeight="1">
      <c r="B10" s="32"/>
      <c r="C10" s="32"/>
      <c r="D10" s="87"/>
    </row>
    <row r="11" spans="2:4" ht="45" customHeight="1" thickBot="1">
      <c r="B11" s="199" t="s">
        <v>59</v>
      </c>
      <c r="C11" s="199"/>
      <c r="D11" s="72" t="s">
        <v>45</v>
      </c>
    </row>
    <row r="12" spans="2:4" ht="19.5" customHeight="1">
      <c r="B12" s="216" t="s">
        <v>21</v>
      </c>
      <c r="C12" s="218" t="s">
        <v>0</v>
      </c>
      <c r="D12" s="181" t="s">
        <v>102</v>
      </c>
    </row>
    <row r="13" spans="2:4" ht="19.5" customHeight="1">
      <c r="B13" s="217"/>
      <c r="C13" s="219"/>
      <c r="D13" s="215"/>
    </row>
    <row r="14" spans="2:4" ht="19.5" customHeight="1">
      <c r="B14" s="36">
        <v>45</v>
      </c>
      <c r="C14" s="37" t="s">
        <v>112</v>
      </c>
      <c r="D14" s="79">
        <f>D15</f>
        <v>0</v>
      </c>
    </row>
    <row r="15" spans="2:4" ht="19.5" customHeight="1">
      <c r="B15" s="39">
        <v>451</v>
      </c>
      <c r="C15" s="40" t="s">
        <v>113</v>
      </c>
      <c r="D15" s="47">
        <f>D16</f>
        <v>0</v>
      </c>
    </row>
    <row r="16" spans="2:4" ht="15.75" customHeight="1" thickBot="1">
      <c r="B16" s="43">
        <v>4511</v>
      </c>
      <c r="C16" s="120" t="s">
        <v>149</v>
      </c>
      <c r="D16" s="175">
        <v>0</v>
      </c>
    </row>
    <row r="17" spans="2:4" ht="15.75" customHeight="1" thickBot="1">
      <c r="B17" s="211" t="s">
        <v>29</v>
      </c>
      <c r="C17" s="212"/>
      <c r="D17" s="86">
        <f>D14</f>
        <v>0</v>
      </c>
    </row>
    <row r="18" spans="2:4" ht="16.5" thickBot="1">
      <c r="B18" s="33"/>
      <c r="C18" s="33"/>
      <c r="D18" s="34"/>
    </row>
    <row r="19" spans="2:4" ht="34.5" customHeight="1" thickBot="1">
      <c r="B19" s="229" t="s">
        <v>150</v>
      </c>
      <c r="C19" s="230"/>
      <c r="D19" s="95">
        <f>D9-D17</f>
        <v>1500000</v>
      </c>
    </row>
    <row r="20" spans="2:4" ht="15.75" customHeight="1">
      <c r="B20" s="163"/>
      <c r="C20" s="163"/>
      <c r="D20" s="157"/>
    </row>
    <row r="21" spans="2:4" ht="32.25" customHeight="1">
      <c r="B21" s="207" t="s">
        <v>155</v>
      </c>
      <c r="C21" s="207"/>
      <c r="D21" s="66"/>
    </row>
    <row r="22" spans="2:4" ht="47.25" customHeight="1">
      <c r="B22" s="10" t="s">
        <v>156</v>
      </c>
      <c r="C22" s="17"/>
      <c r="D22" s="71" t="s">
        <v>70</v>
      </c>
    </row>
    <row r="23" spans="2:3" ht="15.75">
      <c r="B23" s="10" t="s">
        <v>157</v>
      </c>
      <c r="C23" s="1"/>
    </row>
    <row r="24" spans="2:4" ht="23.25">
      <c r="B24" s="222"/>
      <c r="C24" s="222"/>
      <c r="D24" s="222"/>
    </row>
  </sheetData>
  <sheetProtection password="EF44" sheet="1" objects="1" scenarios="1"/>
  <mergeCells count="13">
    <mergeCell ref="B12:B13"/>
    <mergeCell ref="C12:C13"/>
    <mergeCell ref="D12:D13"/>
    <mergeCell ref="B17:C17"/>
    <mergeCell ref="B19:C19"/>
    <mergeCell ref="B24:D24"/>
    <mergeCell ref="B21:C21"/>
    <mergeCell ref="B2:D2"/>
    <mergeCell ref="B4:C4"/>
    <mergeCell ref="B5:C5"/>
    <mergeCell ref="B8:C8"/>
    <mergeCell ref="B9:C9"/>
    <mergeCell ref="B11:C1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B2:M8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222" t="s">
        <v>116</v>
      </c>
      <c r="C2" s="222"/>
      <c r="D2" s="222"/>
      <c r="E2" s="70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220" t="s">
        <v>71</v>
      </c>
      <c r="C4" s="221"/>
      <c r="D4" s="73" t="s">
        <v>22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210"/>
      <c r="C5" s="210"/>
      <c r="D5" s="26"/>
      <c r="E5" s="16"/>
    </row>
    <row r="6" spans="2:5" ht="41.25" customHeight="1" thickBot="1">
      <c r="B6" s="27"/>
      <c r="C6" s="27"/>
      <c r="D6" s="72" t="s">
        <v>45</v>
      </c>
      <c r="E6" s="16"/>
    </row>
    <row r="7" spans="2:4" s="16" customFormat="1" ht="30.75" customHeight="1" thickBot="1">
      <c r="B7" s="29" t="s">
        <v>26</v>
      </c>
      <c r="C7" s="30"/>
      <c r="D7" s="89" t="s">
        <v>102</v>
      </c>
    </row>
    <row r="8" spans="2:4" s="16" customFormat="1" ht="21.75" customHeight="1">
      <c r="B8" s="223" t="s">
        <v>24</v>
      </c>
      <c r="C8" s="224"/>
      <c r="D8" s="154">
        <v>14050</v>
      </c>
    </row>
    <row r="9" spans="2:4" s="16" customFormat="1" ht="18.75" customHeight="1">
      <c r="B9" s="225" t="s">
        <v>25</v>
      </c>
      <c r="C9" s="226"/>
      <c r="D9" s="20">
        <v>154697442</v>
      </c>
    </row>
    <row r="10" spans="2:4" s="16" customFormat="1" ht="19.5" customHeight="1" thickBot="1">
      <c r="B10" s="227" t="s">
        <v>20</v>
      </c>
      <c r="C10" s="228"/>
      <c r="D10" s="21">
        <v>2291258</v>
      </c>
    </row>
    <row r="11" spans="2:4" s="16" customFormat="1" ht="19.5" customHeight="1" thickBot="1">
      <c r="B11" s="229" t="s">
        <v>27</v>
      </c>
      <c r="C11" s="230"/>
      <c r="D11" s="95">
        <f>SUM(D8:D10)</f>
        <v>157002750</v>
      </c>
    </row>
    <row r="12" spans="2:4" s="16" customFormat="1" ht="52.5" customHeight="1" thickBot="1">
      <c r="B12" s="213" t="s">
        <v>136</v>
      </c>
      <c r="C12" s="214"/>
      <c r="D12" s="31">
        <v>24117141</v>
      </c>
    </row>
    <row r="13" spans="2:4" s="16" customFormat="1" ht="30" customHeight="1" thickBot="1">
      <c r="B13" s="211" t="s">
        <v>100</v>
      </c>
      <c r="C13" s="212"/>
      <c r="D13" s="95">
        <f>D11+D12</f>
        <v>181119891</v>
      </c>
    </row>
    <row r="14" spans="2:4" s="16" customFormat="1" ht="19.5" customHeight="1" thickBot="1">
      <c r="B14" s="155"/>
      <c r="C14" s="156"/>
      <c r="D14" s="157"/>
    </row>
    <row r="15" spans="2:4" s="16" customFormat="1" ht="59.25" customHeight="1" thickBot="1">
      <c r="B15" s="179" t="s">
        <v>140</v>
      </c>
      <c r="C15" s="180"/>
      <c r="D15" s="167">
        <v>285457</v>
      </c>
    </row>
    <row r="16" spans="2:4" s="16" customFormat="1" ht="19.5" customHeight="1" thickBot="1">
      <c r="B16" s="211" t="s">
        <v>99</v>
      </c>
      <c r="C16" s="212"/>
      <c r="D16" s="95">
        <f>D13+D15</f>
        <v>181405348</v>
      </c>
    </row>
    <row r="17" spans="2:5" ht="19.5" customHeight="1">
      <c r="B17" s="33"/>
      <c r="C17" s="33"/>
      <c r="D17" s="33"/>
      <c r="E17" s="34"/>
    </row>
    <row r="18" spans="2:9" ht="45" customHeight="1" thickBot="1">
      <c r="B18" s="199" t="s">
        <v>59</v>
      </c>
      <c r="C18" s="199"/>
      <c r="D18" s="72" t="s">
        <v>45</v>
      </c>
      <c r="E18" s="28"/>
      <c r="I18" s="7"/>
    </row>
    <row r="19" spans="2:5" s="3" customFormat="1" ht="20.25" customHeight="1">
      <c r="B19" s="216" t="s">
        <v>21</v>
      </c>
      <c r="C19" s="218" t="s">
        <v>0</v>
      </c>
      <c r="D19" s="181" t="s">
        <v>102</v>
      </c>
      <c r="E19" s="35"/>
    </row>
    <row r="20" spans="2:5" s="3" customFormat="1" ht="27" customHeight="1">
      <c r="B20" s="217"/>
      <c r="C20" s="219"/>
      <c r="D20" s="215"/>
      <c r="E20" s="35"/>
    </row>
    <row r="21" spans="2:5" s="5" customFormat="1" ht="19.5" customHeight="1">
      <c r="B21" s="36">
        <v>41</v>
      </c>
      <c r="C21" s="37" t="s">
        <v>66</v>
      </c>
      <c r="D21" s="79">
        <f>D22+D24+D26</f>
        <v>4174125</v>
      </c>
      <c r="E21" s="38"/>
    </row>
    <row r="22" spans="2:5" s="5" customFormat="1" ht="21.75" customHeight="1">
      <c r="B22" s="39">
        <v>411</v>
      </c>
      <c r="C22" s="40" t="s">
        <v>1</v>
      </c>
      <c r="D22" s="80">
        <f>SUM(D23)</f>
        <v>3500622</v>
      </c>
      <c r="E22" s="38"/>
    </row>
    <row r="23" spans="2:5" ht="15.75" customHeight="1">
      <c r="B23" s="41">
        <v>4111</v>
      </c>
      <c r="C23" s="42" t="s">
        <v>2</v>
      </c>
      <c r="D23" s="81">
        <v>3500622</v>
      </c>
      <c r="E23" s="16"/>
    </row>
    <row r="24" spans="2:5" s="5" customFormat="1" ht="21.75" customHeight="1">
      <c r="B24" s="39">
        <v>412</v>
      </c>
      <c r="C24" s="40" t="s">
        <v>67</v>
      </c>
      <c r="D24" s="80">
        <f>SUM(D25)</f>
        <v>98114</v>
      </c>
      <c r="E24" s="38"/>
    </row>
    <row r="25" spans="2:5" ht="15.75" customHeight="1">
      <c r="B25" s="41">
        <v>4121</v>
      </c>
      <c r="C25" s="42" t="s">
        <v>67</v>
      </c>
      <c r="D25" s="81">
        <v>98114</v>
      </c>
      <c r="E25" s="16"/>
    </row>
    <row r="26" spans="2:5" s="5" customFormat="1" ht="21.75" customHeight="1">
      <c r="B26" s="39">
        <v>413</v>
      </c>
      <c r="C26" s="40" t="s">
        <v>3</v>
      </c>
      <c r="D26" s="80">
        <f>SUM(D27:D29)</f>
        <v>575389</v>
      </c>
      <c r="E26" s="38"/>
    </row>
    <row r="27" spans="2:5" ht="15.75" customHeight="1">
      <c r="B27" s="41">
        <v>4131</v>
      </c>
      <c r="C27" s="42" t="s">
        <v>4</v>
      </c>
      <c r="D27" s="81">
        <v>507359</v>
      </c>
      <c r="E27" s="16"/>
    </row>
    <row r="28" spans="2:5" ht="15.75" customHeight="1">
      <c r="B28" s="41">
        <v>4132</v>
      </c>
      <c r="C28" s="42" t="s">
        <v>5</v>
      </c>
      <c r="D28" s="81">
        <v>55646</v>
      </c>
      <c r="E28" s="16"/>
    </row>
    <row r="29" spans="2:5" ht="15.75" customHeight="1">
      <c r="B29" s="41">
        <v>4134</v>
      </c>
      <c r="C29" s="42" t="s">
        <v>96</v>
      </c>
      <c r="D29" s="81">
        <v>12384</v>
      </c>
      <c r="E29" s="16"/>
    </row>
    <row r="30" spans="2:5" s="5" customFormat="1" ht="21.75" customHeight="1">
      <c r="B30" s="36">
        <v>42</v>
      </c>
      <c r="C30" s="37" t="s">
        <v>6</v>
      </c>
      <c r="D30" s="79">
        <f>D31+D35+D39+D43+D52+D56</f>
        <v>2941189</v>
      </c>
      <c r="E30" s="38"/>
    </row>
    <row r="31" spans="2:5" s="5" customFormat="1" ht="21.75" customHeight="1">
      <c r="B31" s="39">
        <v>421</v>
      </c>
      <c r="C31" s="40" t="s">
        <v>31</v>
      </c>
      <c r="D31" s="80">
        <f>SUM(D32:D34)</f>
        <v>395224</v>
      </c>
      <c r="E31" s="38"/>
    </row>
    <row r="32" spans="2:4" s="16" customFormat="1" ht="15" customHeight="1">
      <c r="B32" s="43">
        <v>4211</v>
      </c>
      <c r="C32" s="44" t="s">
        <v>7</v>
      </c>
      <c r="D32" s="90">
        <v>225108</v>
      </c>
    </row>
    <row r="33" spans="2:5" ht="15.75" customHeight="1">
      <c r="B33" s="43">
        <v>4212</v>
      </c>
      <c r="C33" s="44" t="s">
        <v>8</v>
      </c>
      <c r="D33" s="82">
        <v>130834</v>
      </c>
      <c r="E33" s="16"/>
    </row>
    <row r="34" spans="2:5" ht="15.75" customHeight="1">
      <c r="B34" s="43">
        <v>4213</v>
      </c>
      <c r="C34" s="44" t="s">
        <v>65</v>
      </c>
      <c r="D34" s="82">
        <v>39282</v>
      </c>
      <c r="E34" s="16"/>
    </row>
    <row r="35" spans="2:5" ht="30" customHeight="1">
      <c r="B35" s="39">
        <v>422</v>
      </c>
      <c r="C35" s="40" t="s">
        <v>87</v>
      </c>
      <c r="D35" s="80">
        <f>SUM(D36:D38)</f>
        <v>284817</v>
      </c>
      <c r="E35" s="16"/>
    </row>
    <row r="36" spans="2:5" ht="30.75" customHeight="1">
      <c r="B36" s="43">
        <v>4221</v>
      </c>
      <c r="C36" s="44" t="s">
        <v>34</v>
      </c>
      <c r="D36" s="82">
        <v>160758</v>
      </c>
      <c r="E36" s="16"/>
    </row>
    <row r="37" spans="2:5" ht="15.75" customHeight="1">
      <c r="B37" s="43">
        <v>4222</v>
      </c>
      <c r="C37" s="44" t="s">
        <v>32</v>
      </c>
      <c r="D37" s="82">
        <v>114059</v>
      </c>
      <c r="E37" s="16"/>
    </row>
    <row r="38" spans="2:5" ht="15.75" customHeight="1">
      <c r="B38" s="43">
        <v>4223</v>
      </c>
      <c r="C38" s="44" t="s">
        <v>88</v>
      </c>
      <c r="D38" s="82">
        <v>10000</v>
      </c>
      <c r="E38" s="16"/>
    </row>
    <row r="39" spans="2:5" s="5" customFormat="1" ht="21.75" customHeight="1">
      <c r="B39" s="39">
        <v>424</v>
      </c>
      <c r="C39" s="40" t="s">
        <v>33</v>
      </c>
      <c r="D39" s="80">
        <f>SUM(D40:D42)</f>
        <v>859824</v>
      </c>
      <c r="E39" s="38"/>
    </row>
    <row r="40" spans="2:5" ht="15.75" customHeight="1">
      <c r="B40" s="43">
        <v>4241</v>
      </c>
      <c r="C40" s="44" t="s">
        <v>34</v>
      </c>
      <c r="D40" s="82">
        <v>561216</v>
      </c>
      <c r="E40" s="16"/>
    </row>
    <row r="41" spans="2:5" ht="15.75" customHeight="1">
      <c r="B41" s="43">
        <v>4242</v>
      </c>
      <c r="C41" s="44" t="s">
        <v>32</v>
      </c>
      <c r="D41" s="90">
        <v>266237</v>
      </c>
      <c r="E41" s="16"/>
    </row>
    <row r="42" spans="2:5" ht="15.75" customHeight="1">
      <c r="B42" s="43">
        <v>4243</v>
      </c>
      <c r="C42" s="44" t="s">
        <v>88</v>
      </c>
      <c r="D42" s="82">
        <v>32371</v>
      </c>
      <c r="E42" s="16"/>
    </row>
    <row r="43" spans="2:5" s="5" customFormat="1" ht="21.75" customHeight="1">
      <c r="B43" s="39">
        <v>425</v>
      </c>
      <c r="C43" s="40" t="s">
        <v>12</v>
      </c>
      <c r="D43" s="80">
        <f>SUM(D44:D51)</f>
        <v>1184682</v>
      </c>
      <c r="E43" s="38"/>
    </row>
    <row r="44" spans="2:5" ht="15.75" customHeight="1">
      <c r="B44" s="43">
        <v>4251</v>
      </c>
      <c r="C44" s="44" t="s">
        <v>13</v>
      </c>
      <c r="D44" s="82">
        <v>85000</v>
      </c>
      <c r="E44" s="16"/>
    </row>
    <row r="45" spans="2:5" ht="15.75" customHeight="1">
      <c r="B45" s="43">
        <v>4252</v>
      </c>
      <c r="C45" s="44" t="s">
        <v>14</v>
      </c>
      <c r="D45" s="82">
        <v>17000</v>
      </c>
      <c r="E45" s="16"/>
    </row>
    <row r="46" spans="2:5" ht="15.75" customHeight="1">
      <c r="B46" s="43">
        <v>4253</v>
      </c>
      <c r="C46" s="44" t="s">
        <v>19</v>
      </c>
      <c r="D46" s="82">
        <v>85579</v>
      </c>
      <c r="E46" s="16"/>
    </row>
    <row r="47" spans="2:5" ht="15.75" customHeight="1">
      <c r="B47" s="43">
        <v>4254</v>
      </c>
      <c r="C47" s="44" t="s">
        <v>15</v>
      </c>
      <c r="D47" s="82">
        <v>12000</v>
      </c>
      <c r="E47" s="16"/>
    </row>
    <row r="48" spans="2:5" ht="15.75" customHeight="1">
      <c r="B48" s="43">
        <v>4255</v>
      </c>
      <c r="C48" s="44" t="s">
        <v>16</v>
      </c>
      <c r="D48" s="82">
        <v>260253</v>
      </c>
      <c r="E48" s="16"/>
    </row>
    <row r="49" spans="2:5" ht="15.75" customHeight="1">
      <c r="B49" s="43">
        <v>4257</v>
      </c>
      <c r="C49" s="44" t="s">
        <v>17</v>
      </c>
      <c r="D49" s="82">
        <v>84750</v>
      </c>
      <c r="E49" s="16"/>
    </row>
    <row r="50" spans="2:5" ht="15.75" customHeight="1">
      <c r="B50" s="45">
        <v>4258</v>
      </c>
      <c r="C50" s="46" t="s">
        <v>35</v>
      </c>
      <c r="D50" s="83">
        <v>566000</v>
      </c>
      <c r="E50" s="16"/>
    </row>
    <row r="51" spans="2:5" ht="15.75" customHeight="1">
      <c r="B51" s="43">
        <v>4259</v>
      </c>
      <c r="C51" s="44" t="s">
        <v>18</v>
      </c>
      <c r="D51" s="82">
        <v>74100</v>
      </c>
      <c r="E51" s="16"/>
    </row>
    <row r="52" spans="2:5" s="5" customFormat="1" ht="21.75" customHeight="1">
      <c r="B52" s="39">
        <v>426</v>
      </c>
      <c r="C52" s="40" t="s">
        <v>9</v>
      </c>
      <c r="D52" s="80">
        <f>SUM(D53:D55)</f>
        <v>129000</v>
      </c>
      <c r="E52" s="38"/>
    </row>
    <row r="53" spans="2:5" ht="15.75" customHeight="1">
      <c r="B53" s="45">
        <v>4261</v>
      </c>
      <c r="C53" s="46" t="s">
        <v>10</v>
      </c>
      <c r="D53" s="83">
        <v>69000</v>
      </c>
      <c r="E53" s="16"/>
    </row>
    <row r="54" spans="2:5" ht="15.75" customHeight="1">
      <c r="B54" s="45">
        <v>4263</v>
      </c>
      <c r="C54" s="46" t="s">
        <v>11</v>
      </c>
      <c r="D54" s="83">
        <v>44000</v>
      </c>
      <c r="E54" s="16"/>
    </row>
    <row r="55" spans="2:5" ht="15.75" customHeight="1">
      <c r="B55" s="43">
        <v>4264</v>
      </c>
      <c r="C55" s="44" t="s">
        <v>68</v>
      </c>
      <c r="D55" s="82">
        <v>16000</v>
      </c>
      <c r="E55" s="16"/>
    </row>
    <row r="56" spans="2:5" s="5" customFormat="1" ht="21.75" customHeight="1">
      <c r="B56" s="48">
        <v>429</v>
      </c>
      <c r="C56" s="49" t="s">
        <v>89</v>
      </c>
      <c r="D56" s="84">
        <f>SUM(D57:D59)</f>
        <v>87642</v>
      </c>
      <c r="E56" s="38"/>
    </row>
    <row r="57" spans="2:5" ht="15.75" customHeight="1">
      <c r="B57" s="45">
        <v>4292</v>
      </c>
      <c r="C57" s="46" t="s">
        <v>37</v>
      </c>
      <c r="D57" s="21">
        <v>42542</v>
      </c>
      <c r="E57" s="16"/>
    </row>
    <row r="58" spans="2:5" ht="15.75" customHeight="1">
      <c r="B58" s="45">
        <v>4293</v>
      </c>
      <c r="C58" s="46" t="s">
        <v>38</v>
      </c>
      <c r="D58" s="83">
        <v>40100</v>
      </c>
      <c r="E58" s="16"/>
    </row>
    <row r="59" spans="2:5" ht="15.75" customHeight="1">
      <c r="B59" s="43">
        <v>4295</v>
      </c>
      <c r="C59" s="44" t="s">
        <v>89</v>
      </c>
      <c r="D59" s="82">
        <v>5000</v>
      </c>
      <c r="E59" s="16"/>
    </row>
    <row r="60" spans="2:5" ht="19.5" customHeight="1">
      <c r="B60" s="36">
        <v>43</v>
      </c>
      <c r="C60" s="37" t="s">
        <v>30</v>
      </c>
      <c r="D60" s="79">
        <f>D61</f>
        <v>290000</v>
      </c>
      <c r="E60" s="16"/>
    </row>
    <row r="61" spans="2:5" ht="25.5" customHeight="1">
      <c r="B61" s="39">
        <v>431</v>
      </c>
      <c r="C61" s="40" t="s">
        <v>36</v>
      </c>
      <c r="D61" s="80">
        <f>SUM(D62)</f>
        <v>290000</v>
      </c>
      <c r="E61" s="16"/>
    </row>
    <row r="62" spans="2:5" ht="15.75" customHeight="1">
      <c r="B62" s="45">
        <v>4311</v>
      </c>
      <c r="C62" s="52" t="s">
        <v>36</v>
      </c>
      <c r="D62" s="83">
        <v>290000</v>
      </c>
      <c r="E62" s="16"/>
    </row>
    <row r="63" spans="2:5" ht="19.5" customHeight="1">
      <c r="B63" s="50">
        <v>44</v>
      </c>
      <c r="C63" s="51" t="s">
        <v>39</v>
      </c>
      <c r="D63" s="85">
        <f>D64</f>
        <v>23500</v>
      </c>
      <c r="E63" s="16"/>
    </row>
    <row r="64" spans="2:5" ht="25.5" customHeight="1">
      <c r="B64" s="39">
        <v>443</v>
      </c>
      <c r="C64" s="40" t="s">
        <v>92</v>
      </c>
      <c r="D64" s="80">
        <f>SUM(D65:D67)</f>
        <v>23500</v>
      </c>
      <c r="E64" s="16"/>
    </row>
    <row r="65" spans="2:5" ht="15.75" customHeight="1">
      <c r="B65" s="45">
        <v>4431</v>
      </c>
      <c r="C65" s="52" t="s">
        <v>69</v>
      </c>
      <c r="D65" s="83">
        <v>20100</v>
      </c>
      <c r="E65" s="16"/>
    </row>
    <row r="66" spans="2:5" ht="15.75" customHeight="1">
      <c r="B66" s="45">
        <v>4432</v>
      </c>
      <c r="C66" s="52" t="s">
        <v>40</v>
      </c>
      <c r="D66" s="83">
        <v>2900</v>
      </c>
      <c r="E66" s="16"/>
    </row>
    <row r="67" spans="2:5" ht="15.75" customHeight="1">
      <c r="B67" s="45">
        <v>4433</v>
      </c>
      <c r="C67" s="52" t="s">
        <v>63</v>
      </c>
      <c r="D67" s="83">
        <v>500</v>
      </c>
      <c r="E67" s="16"/>
    </row>
    <row r="68" spans="2:5" ht="19.5" customHeight="1">
      <c r="B68" s="36">
        <v>45</v>
      </c>
      <c r="C68" s="37" t="s">
        <v>112</v>
      </c>
      <c r="D68" s="79">
        <f>D69</f>
        <v>173972323</v>
      </c>
      <c r="E68" s="16"/>
    </row>
    <row r="69" spans="2:5" ht="25.5" customHeight="1">
      <c r="B69" s="39">
        <v>451</v>
      </c>
      <c r="C69" s="40" t="s">
        <v>113</v>
      </c>
      <c r="D69" s="80">
        <f>SUM(D70:D70)</f>
        <v>173972323</v>
      </c>
      <c r="E69" s="16"/>
    </row>
    <row r="70" spans="2:5" ht="15.75" customHeight="1">
      <c r="B70" s="45">
        <v>4511</v>
      </c>
      <c r="C70" s="52" t="s">
        <v>113</v>
      </c>
      <c r="D70" s="21">
        <v>173972323</v>
      </c>
      <c r="E70" s="16"/>
    </row>
    <row r="71" spans="2:5" ht="19.5" customHeight="1">
      <c r="B71" s="50">
        <v>46</v>
      </c>
      <c r="C71" s="53" t="s">
        <v>41</v>
      </c>
      <c r="D71" s="79">
        <f>D72</f>
        <v>4211</v>
      </c>
      <c r="E71" s="16"/>
    </row>
    <row r="72" spans="2:5" ht="25.5" customHeight="1">
      <c r="B72" s="39">
        <v>462</v>
      </c>
      <c r="C72" s="40" t="s">
        <v>93</v>
      </c>
      <c r="D72" s="80">
        <f>SUM(D73:D75)</f>
        <v>4211</v>
      </c>
      <c r="E72" s="16"/>
    </row>
    <row r="73" spans="2:5" ht="30" customHeight="1">
      <c r="B73" s="45">
        <v>4621</v>
      </c>
      <c r="C73" s="52" t="s">
        <v>64</v>
      </c>
      <c r="D73" s="83">
        <v>789</v>
      </c>
      <c r="E73" s="16"/>
    </row>
    <row r="74" spans="2:5" ht="30" customHeight="1">
      <c r="B74" s="43">
        <v>4622</v>
      </c>
      <c r="C74" s="54" t="s">
        <v>90</v>
      </c>
      <c r="D74" s="82">
        <v>50</v>
      </c>
      <c r="E74" s="16"/>
    </row>
    <row r="75" spans="2:5" ht="15.75" customHeight="1" thickBot="1">
      <c r="B75" s="43">
        <v>4624</v>
      </c>
      <c r="C75" s="54" t="s">
        <v>93</v>
      </c>
      <c r="D75" s="82">
        <v>3372</v>
      </c>
      <c r="E75" s="16"/>
    </row>
    <row r="76" spans="2:6" ht="30" customHeight="1" thickBot="1">
      <c r="B76" s="211" t="s">
        <v>29</v>
      </c>
      <c r="C76" s="212"/>
      <c r="D76" s="96">
        <f>D21+D30+D60+D63+D68+D71</f>
        <v>181405348</v>
      </c>
      <c r="E76" s="16"/>
      <c r="F76" s="16"/>
    </row>
    <row r="77" spans="2:4" ht="14.25" customHeight="1">
      <c r="B77" s="11"/>
      <c r="C77" s="12"/>
      <c r="D77" s="66"/>
    </row>
    <row r="78" ht="15.75">
      <c r="D78" s="67"/>
    </row>
    <row r="79" spans="2:3" s="1" customFormat="1" ht="21" customHeight="1">
      <c r="B79" s="207" t="s">
        <v>155</v>
      </c>
      <c r="C79" s="207"/>
    </row>
    <row r="80" s="17" customFormat="1" ht="24.75" customHeight="1">
      <c r="B80" s="10" t="s">
        <v>156</v>
      </c>
    </row>
    <row r="81" spans="2:6" s="1" customFormat="1" ht="15">
      <c r="B81" s="10" t="s">
        <v>157</v>
      </c>
      <c r="D81" s="92" t="s">
        <v>60</v>
      </c>
      <c r="E81" s="209"/>
      <c r="F81" s="209"/>
    </row>
    <row r="82" spans="4:6" s="1" customFormat="1" ht="15">
      <c r="D82" s="92" t="s">
        <v>61</v>
      </c>
      <c r="E82" s="209"/>
      <c r="F82" s="209"/>
    </row>
  </sheetData>
  <sheetProtection password="EF44" sheet="1" objects="1" scenarios="1"/>
  <mergeCells count="19">
    <mergeCell ref="B79:C79"/>
    <mergeCell ref="B4:C4"/>
    <mergeCell ref="B16:C16"/>
    <mergeCell ref="B2:D2"/>
    <mergeCell ref="B8:C8"/>
    <mergeCell ref="B9:C9"/>
    <mergeCell ref="B10:C10"/>
    <mergeCell ref="B11:C11"/>
    <mergeCell ref="B13:C13"/>
    <mergeCell ref="E81:F81"/>
    <mergeCell ref="E82:F82"/>
    <mergeCell ref="B5:C5"/>
    <mergeCell ref="B18:C18"/>
    <mergeCell ref="B76:C76"/>
    <mergeCell ref="B12:C12"/>
    <mergeCell ref="B15:C15"/>
    <mergeCell ref="D19:D20"/>
    <mergeCell ref="B19:B20"/>
    <mergeCell ref="C19:C20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rowBreaks count="1" manualBreakCount="1">
    <brk id="51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2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46.00390625" style="0" customWidth="1"/>
    <col min="4" max="4" width="28.28125" style="0" customWidth="1"/>
    <col min="5" max="5" width="13.00390625" style="0" customWidth="1"/>
  </cols>
  <sheetData>
    <row r="1" spans="1:5" ht="12.75">
      <c r="A1" s="55"/>
      <c r="B1" s="55"/>
      <c r="C1" s="55"/>
      <c r="D1" s="55"/>
      <c r="E1" s="55"/>
    </row>
    <row r="2" spans="1:5" s="19" customFormat="1" ht="64.5" customHeight="1">
      <c r="A2" s="56"/>
      <c r="B2" s="233" t="s">
        <v>117</v>
      </c>
      <c r="C2" s="233"/>
      <c r="D2" s="233"/>
      <c r="E2" s="74"/>
    </row>
    <row r="3" spans="1:5" s="19" customFormat="1" ht="29.25" customHeight="1">
      <c r="A3" s="56"/>
      <c r="B3" s="74"/>
      <c r="C3" s="74"/>
      <c r="D3" s="74"/>
      <c r="E3" s="74"/>
    </row>
    <row r="4" spans="1:5" s="10" customFormat="1" ht="16.5" thickBot="1">
      <c r="A4" s="57"/>
      <c r="B4" s="58"/>
      <c r="C4" s="57"/>
      <c r="D4" s="65" t="s">
        <v>45</v>
      </c>
      <c r="E4" s="57"/>
    </row>
    <row r="5" spans="1:6" s="2" customFormat="1" ht="19.5" customHeight="1">
      <c r="A5" s="16"/>
      <c r="B5" s="216" t="s">
        <v>57</v>
      </c>
      <c r="C5" s="218" t="s">
        <v>0</v>
      </c>
      <c r="D5" s="181" t="s">
        <v>102</v>
      </c>
      <c r="E5" s="76"/>
      <c r="F5" s="13"/>
    </row>
    <row r="6" spans="1:6" s="2" customFormat="1" ht="19.5" customHeight="1" thickBot="1">
      <c r="A6" s="16"/>
      <c r="B6" s="231"/>
      <c r="C6" s="232"/>
      <c r="D6" s="182"/>
      <c r="E6" s="76"/>
      <c r="F6" s="13"/>
    </row>
    <row r="7" spans="1:6" s="2" customFormat="1" ht="24.75" customHeight="1">
      <c r="A7" s="16"/>
      <c r="B7" s="59" t="s">
        <v>48</v>
      </c>
      <c r="C7" s="49" t="s">
        <v>46</v>
      </c>
      <c r="D7" s="77">
        <f>SUM(D8)</f>
        <v>46000</v>
      </c>
      <c r="E7" s="76"/>
      <c r="F7" s="13"/>
    </row>
    <row r="8" spans="1:6" s="2" customFormat="1" ht="19.5" customHeight="1">
      <c r="A8" s="16"/>
      <c r="B8" s="60" t="s">
        <v>49</v>
      </c>
      <c r="C8" s="40" t="s">
        <v>47</v>
      </c>
      <c r="D8" s="47">
        <f>SUM(D9:D9)</f>
        <v>46000</v>
      </c>
      <c r="E8" s="76"/>
      <c r="F8" s="13"/>
    </row>
    <row r="9" spans="1:6" s="2" customFormat="1" ht="30" customHeight="1">
      <c r="A9" s="16"/>
      <c r="B9" s="61" t="s">
        <v>62</v>
      </c>
      <c r="C9" s="44" t="s">
        <v>101</v>
      </c>
      <c r="D9" s="90">
        <v>46000</v>
      </c>
      <c r="E9" s="76"/>
      <c r="F9" s="13"/>
    </row>
    <row r="10" spans="1:6" s="2" customFormat="1" ht="24.75" customHeight="1">
      <c r="A10" s="16"/>
      <c r="B10" s="60" t="s">
        <v>50</v>
      </c>
      <c r="C10" s="40" t="s">
        <v>51</v>
      </c>
      <c r="D10" s="47">
        <f>SUM(D11+D13)</f>
        <v>160834</v>
      </c>
      <c r="E10" s="76"/>
      <c r="F10" s="13"/>
    </row>
    <row r="11" spans="1:6" s="2" customFormat="1" ht="19.5" customHeight="1">
      <c r="A11" s="16"/>
      <c r="B11" s="60" t="s">
        <v>52</v>
      </c>
      <c r="C11" s="40" t="s">
        <v>53</v>
      </c>
      <c r="D11" s="47">
        <f>SUM(D12:D12)</f>
        <v>158584</v>
      </c>
      <c r="E11" s="76"/>
      <c r="F11" s="13"/>
    </row>
    <row r="12" spans="1:6" s="2" customFormat="1" ht="15.75" customHeight="1">
      <c r="A12" s="16"/>
      <c r="B12" s="62" t="s">
        <v>42</v>
      </c>
      <c r="C12" s="52" t="s">
        <v>56</v>
      </c>
      <c r="D12" s="21">
        <v>158584</v>
      </c>
      <c r="E12" s="76"/>
      <c r="F12" s="13"/>
    </row>
    <row r="13" spans="1:6" s="2" customFormat="1" ht="19.5" customHeight="1">
      <c r="A13" s="16"/>
      <c r="B13" s="60" t="s">
        <v>54</v>
      </c>
      <c r="C13" s="40" t="s">
        <v>55</v>
      </c>
      <c r="D13" s="78">
        <f>SUM(D14)</f>
        <v>2250</v>
      </c>
      <c r="E13" s="76"/>
      <c r="F13" s="13"/>
    </row>
    <row r="14" spans="1:6" s="2" customFormat="1" ht="15.75" customHeight="1" thickBot="1">
      <c r="A14" s="16"/>
      <c r="B14" s="63" t="s">
        <v>44</v>
      </c>
      <c r="C14" s="64" t="s">
        <v>43</v>
      </c>
      <c r="D14" s="91">
        <v>2250</v>
      </c>
      <c r="E14" s="76"/>
      <c r="F14" s="13"/>
    </row>
    <row r="15" spans="1:6" s="2" customFormat="1" ht="30" customHeight="1" thickBot="1">
      <c r="A15" s="16"/>
      <c r="B15" s="211" t="s">
        <v>58</v>
      </c>
      <c r="C15" s="212"/>
      <c r="D15" s="96">
        <f>D7+D10</f>
        <v>206834</v>
      </c>
      <c r="E15" s="76"/>
      <c r="F15" s="13"/>
    </row>
    <row r="16" spans="2:5" s="10" customFormat="1" ht="15.75">
      <c r="B16" s="14"/>
      <c r="C16" s="14"/>
      <c r="D16" s="14"/>
      <c r="E16" s="15"/>
    </row>
    <row r="17" spans="2:4" ht="18.75" customHeight="1">
      <c r="B17" s="207" t="s">
        <v>155</v>
      </c>
      <c r="C17" s="207"/>
      <c r="D17" s="18"/>
    </row>
    <row r="18" spans="2:4" ht="18.75" customHeight="1">
      <c r="B18" s="10" t="s">
        <v>156</v>
      </c>
      <c r="C18" s="17"/>
      <c r="D18" s="18"/>
    </row>
    <row r="19" spans="2:4" ht="15">
      <c r="B19" s="10" t="s">
        <v>157</v>
      </c>
      <c r="C19" s="1"/>
      <c r="D19" s="75" t="s">
        <v>60</v>
      </c>
    </row>
    <row r="20" spans="2:4" ht="12.75">
      <c r="B20" s="18"/>
      <c r="C20" s="18"/>
      <c r="D20" s="75" t="s">
        <v>61</v>
      </c>
    </row>
  </sheetData>
  <sheetProtection password="EF44" sheet="1" objects="1" scenarios="1"/>
  <mergeCells count="6">
    <mergeCell ref="B15:C15"/>
    <mergeCell ref="B5:B6"/>
    <mergeCell ref="C5:C6"/>
    <mergeCell ref="D5:D6"/>
    <mergeCell ref="B2:D2"/>
    <mergeCell ref="B17:C17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ignoredErrors>
    <ignoredError sqref="B7:B8 B9:B14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M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90" customHeight="1">
      <c r="B2" s="222" t="s">
        <v>118</v>
      </c>
      <c r="C2" s="222"/>
      <c r="D2" s="222"/>
      <c r="E2" s="70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220" t="s">
        <v>71</v>
      </c>
      <c r="C4" s="221"/>
      <c r="D4" s="73" t="s">
        <v>22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210"/>
      <c r="C5" s="210"/>
      <c r="D5" s="26"/>
      <c r="E5" s="16"/>
    </row>
    <row r="6" spans="2:5" ht="41.25" customHeight="1" thickBot="1">
      <c r="B6" s="27"/>
      <c r="C6" s="27"/>
      <c r="D6" s="72" t="s">
        <v>45</v>
      </c>
      <c r="E6" s="16"/>
    </row>
    <row r="7" spans="2:4" s="16" customFormat="1" ht="30" customHeight="1" thickBot="1">
      <c r="B7" s="29" t="s">
        <v>26</v>
      </c>
      <c r="C7" s="30"/>
      <c r="D7" s="89" t="s">
        <v>102</v>
      </c>
    </row>
    <row r="8" spans="2:4" s="16" customFormat="1" ht="15.75" customHeight="1">
      <c r="B8" s="223" t="s">
        <v>24</v>
      </c>
      <c r="C8" s="224"/>
      <c r="D8" s="154">
        <v>14050</v>
      </c>
    </row>
    <row r="9" spans="2:4" s="16" customFormat="1" ht="15.75" customHeight="1">
      <c r="B9" s="225" t="s">
        <v>98</v>
      </c>
      <c r="C9" s="226"/>
      <c r="D9" s="20">
        <v>130551493</v>
      </c>
    </row>
    <row r="10" spans="2:4" s="16" customFormat="1" ht="15.75" customHeight="1" thickBot="1">
      <c r="B10" s="227" t="s">
        <v>20</v>
      </c>
      <c r="C10" s="228"/>
      <c r="D10" s="21">
        <v>2291258</v>
      </c>
    </row>
    <row r="11" spans="2:4" s="16" customFormat="1" ht="19.5" customHeight="1" thickBot="1">
      <c r="B11" s="234" t="s">
        <v>27</v>
      </c>
      <c r="C11" s="235"/>
      <c r="D11" s="88">
        <f>SUM(D8:D10)</f>
        <v>132856801</v>
      </c>
    </row>
    <row r="12" spans="2:4" s="16" customFormat="1" ht="51.75" customHeight="1" thickBot="1">
      <c r="B12" s="213" t="s">
        <v>136</v>
      </c>
      <c r="C12" s="214"/>
      <c r="D12" s="31">
        <f>D73-D11</f>
        <v>24117141</v>
      </c>
    </row>
    <row r="13" spans="2:4" s="16" customFormat="1" ht="30" customHeight="1" thickBot="1">
      <c r="B13" s="211" t="s">
        <v>99</v>
      </c>
      <c r="C13" s="212"/>
      <c r="D13" s="95">
        <f>D11+D12</f>
        <v>156973942</v>
      </c>
    </row>
    <row r="14" spans="2:5" ht="19.5" customHeight="1">
      <c r="B14" s="33"/>
      <c r="C14" s="33"/>
      <c r="D14" s="33"/>
      <c r="E14" s="34"/>
    </row>
    <row r="15" spans="2:9" ht="45" customHeight="1" thickBot="1">
      <c r="B15" s="199" t="s">
        <v>59</v>
      </c>
      <c r="C15" s="199"/>
      <c r="D15" s="72" t="s">
        <v>45</v>
      </c>
      <c r="E15" s="28"/>
      <c r="I15" s="7"/>
    </row>
    <row r="16" spans="2:5" s="3" customFormat="1" ht="19.5" customHeight="1">
      <c r="B16" s="216" t="s">
        <v>21</v>
      </c>
      <c r="C16" s="218" t="s">
        <v>0</v>
      </c>
      <c r="D16" s="181" t="s">
        <v>102</v>
      </c>
      <c r="E16" s="35"/>
    </row>
    <row r="17" spans="2:5" s="3" customFormat="1" ht="19.5" customHeight="1">
      <c r="B17" s="217"/>
      <c r="C17" s="219"/>
      <c r="D17" s="215"/>
      <c r="E17" s="35"/>
    </row>
    <row r="18" spans="2:5" s="5" customFormat="1" ht="20.25" customHeight="1">
      <c r="B18" s="36">
        <v>41</v>
      </c>
      <c r="C18" s="37" t="s">
        <v>66</v>
      </c>
      <c r="D18" s="147">
        <f>D19+D21+D23</f>
        <v>3847102</v>
      </c>
      <c r="E18" s="38"/>
    </row>
    <row r="19" spans="2:5" s="5" customFormat="1" ht="19.5" customHeight="1">
      <c r="B19" s="39">
        <v>411</v>
      </c>
      <c r="C19" s="40" t="s">
        <v>1</v>
      </c>
      <c r="D19" s="47">
        <f>SUM(D20)</f>
        <v>3225770</v>
      </c>
      <c r="E19" s="38"/>
    </row>
    <row r="20" spans="2:5" ht="15.75" customHeight="1">
      <c r="B20" s="41">
        <v>4111</v>
      </c>
      <c r="C20" s="42" t="s">
        <v>2</v>
      </c>
      <c r="D20" s="134">
        <v>3225770</v>
      </c>
      <c r="E20" s="16"/>
    </row>
    <row r="21" spans="2:5" s="5" customFormat="1" ht="19.5" customHeight="1">
      <c r="B21" s="39">
        <v>412</v>
      </c>
      <c r="C21" s="40" t="s">
        <v>67</v>
      </c>
      <c r="D21" s="47">
        <f>SUM(D22)</f>
        <v>93218</v>
      </c>
      <c r="E21" s="38"/>
    </row>
    <row r="22" spans="2:5" ht="15.75" customHeight="1">
      <c r="B22" s="41">
        <v>4121</v>
      </c>
      <c r="C22" s="42" t="s">
        <v>67</v>
      </c>
      <c r="D22" s="81">
        <v>93218</v>
      </c>
      <c r="E22" s="16"/>
    </row>
    <row r="23" spans="2:5" s="5" customFormat="1" ht="19.5" customHeight="1">
      <c r="B23" s="39">
        <v>413</v>
      </c>
      <c r="C23" s="40" t="s">
        <v>3</v>
      </c>
      <c r="D23" s="80">
        <f>SUM(D24:D26)</f>
        <v>528114</v>
      </c>
      <c r="E23" s="38"/>
    </row>
    <row r="24" spans="2:5" ht="15.75" customHeight="1">
      <c r="B24" s="41">
        <v>4131</v>
      </c>
      <c r="C24" s="42" t="s">
        <v>4</v>
      </c>
      <c r="D24" s="81">
        <v>464757</v>
      </c>
      <c r="E24" s="16"/>
    </row>
    <row r="25" spans="2:5" ht="15.75" customHeight="1">
      <c r="B25" s="41">
        <v>4132</v>
      </c>
      <c r="C25" s="42" t="s">
        <v>5</v>
      </c>
      <c r="D25" s="81">
        <v>50973</v>
      </c>
      <c r="E25" s="16"/>
    </row>
    <row r="26" spans="2:5" ht="15.75" customHeight="1">
      <c r="B26" s="41">
        <v>4134</v>
      </c>
      <c r="C26" s="42" t="s">
        <v>96</v>
      </c>
      <c r="D26" s="81">
        <v>12384</v>
      </c>
      <c r="E26" s="16"/>
    </row>
    <row r="27" spans="2:5" s="5" customFormat="1" ht="20.25" customHeight="1">
      <c r="B27" s="36">
        <v>42</v>
      </c>
      <c r="C27" s="37" t="s">
        <v>6</v>
      </c>
      <c r="D27" s="80">
        <f>D28+D32+D36+D40+D49+D53</f>
        <v>2377424</v>
      </c>
      <c r="E27" s="38"/>
    </row>
    <row r="28" spans="2:5" s="5" customFormat="1" ht="19.5" customHeight="1">
      <c r="B28" s="39">
        <v>421</v>
      </c>
      <c r="C28" s="40" t="s">
        <v>31</v>
      </c>
      <c r="D28" s="80">
        <f>SUM(D29:D31)</f>
        <v>318474</v>
      </c>
      <c r="E28" s="38"/>
    </row>
    <row r="29" spans="2:5" ht="15.75" customHeight="1">
      <c r="B29" s="43">
        <v>4211</v>
      </c>
      <c r="C29" s="44" t="s">
        <v>7</v>
      </c>
      <c r="D29" s="82">
        <v>170000</v>
      </c>
      <c r="E29" s="16"/>
    </row>
    <row r="30" spans="2:5" ht="15.75" customHeight="1">
      <c r="B30" s="43">
        <v>4212</v>
      </c>
      <c r="C30" s="44" t="s">
        <v>8</v>
      </c>
      <c r="D30" s="82">
        <v>121474</v>
      </c>
      <c r="E30" s="16"/>
    </row>
    <row r="31" spans="2:5" ht="15.75" customHeight="1">
      <c r="B31" s="43">
        <v>4213</v>
      </c>
      <c r="C31" s="44" t="s">
        <v>65</v>
      </c>
      <c r="D31" s="82">
        <v>27000</v>
      </c>
      <c r="E31" s="16"/>
    </row>
    <row r="32" spans="2:5" ht="30" customHeight="1">
      <c r="B32" s="39">
        <v>422</v>
      </c>
      <c r="C32" s="40" t="s">
        <v>87</v>
      </c>
      <c r="D32" s="80">
        <f>SUM(D33:D35)</f>
        <v>234000</v>
      </c>
      <c r="E32" s="16"/>
    </row>
    <row r="33" spans="2:5" ht="15.75" customHeight="1">
      <c r="B33" s="43">
        <v>4221</v>
      </c>
      <c r="C33" s="44" t="s">
        <v>34</v>
      </c>
      <c r="D33" s="82">
        <v>134000</v>
      </c>
      <c r="E33" s="16"/>
    </row>
    <row r="34" spans="2:5" ht="15.75" customHeight="1">
      <c r="B34" s="43">
        <v>4222</v>
      </c>
      <c r="C34" s="44" t="s">
        <v>32</v>
      </c>
      <c r="D34" s="82">
        <v>90000</v>
      </c>
      <c r="E34" s="16"/>
    </row>
    <row r="35" spans="2:5" s="5" customFormat="1" ht="19.5" customHeight="1">
      <c r="B35" s="43">
        <v>4223</v>
      </c>
      <c r="C35" s="44" t="s">
        <v>114</v>
      </c>
      <c r="D35" s="82">
        <v>10000</v>
      </c>
      <c r="E35" s="38"/>
    </row>
    <row r="36" spans="2:5" ht="15.75" customHeight="1">
      <c r="B36" s="39">
        <v>424</v>
      </c>
      <c r="C36" s="40" t="s">
        <v>33</v>
      </c>
      <c r="D36" s="80">
        <f>SUM(D37:D39)</f>
        <v>713000</v>
      </c>
      <c r="E36" s="16"/>
    </row>
    <row r="37" spans="2:5" ht="15.75" customHeight="1">
      <c r="B37" s="43">
        <v>4241</v>
      </c>
      <c r="C37" s="44" t="s">
        <v>34</v>
      </c>
      <c r="D37" s="82">
        <v>547000</v>
      </c>
      <c r="E37" s="16"/>
    </row>
    <row r="38" spans="2:5" ht="15.75" customHeight="1">
      <c r="B38" s="43">
        <v>4242</v>
      </c>
      <c r="C38" s="44" t="s">
        <v>32</v>
      </c>
      <c r="D38" s="82">
        <v>165000</v>
      </c>
      <c r="E38" s="16"/>
    </row>
    <row r="39" spans="2:5" s="5" customFormat="1" ht="19.5" customHeight="1">
      <c r="B39" s="43">
        <v>4243</v>
      </c>
      <c r="C39" s="44" t="s">
        <v>88</v>
      </c>
      <c r="D39" s="82">
        <v>1000</v>
      </c>
      <c r="E39" s="38"/>
    </row>
    <row r="40" spans="2:5" ht="15.75" customHeight="1">
      <c r="B40" s="39">
        <v>425</v>
      </c>
      <c r="C40" s="40" t="s">
        <v>12</v>
      </c>
      <c r="D40" s="80">
        <f>SUM(D41:D48)</f>
        <v>902850</v>
      </c>
      <c r="E40" s="16"/>
    </row>
    <row r="41" spans="2:5" ht="15.75" customHeight="1">
      <c r="B41" s="43">
        <v>4251</v>
      </c>
      <c r="C41" s="44" t="s">
        <v>13</v>
      </c>
      <c r="D41" s="82">
        <v>85000</v>
      </c>
      <c r="E41" s="16"/>
    </row>
    <row r="42" spans="2:5" ht="15.75" customHeight="1">
      <c r="B42" s="43">
        <v>4252</v>
      </c>
      <c r="C42" s="44" t="s">
        <v>14</v>
      </c>
      <c r="D42" s="82">
        <v>17000</v>
      </c>
      <c r="E42" s="16"/>
    </row>
    <row r="43" spans="2:5" ht="15.75" customHeight="1">
      <c r="B43" s="43">
        <v>4253</v>
      </c>
      <c r="C43" s="44" t="s">
        <v>19</v>
      </c>
      <c r="D43" s="82">
        <v>38000</v>
      </c>
      <c r="E43" s="16"/>
    </row>
    <row r="44" spans="2:5" ht="15.75" customHeight="1">
      <c r="B44" s="43">
        <v>4254</v>
      </c>
      <c r="C44" s="44" t="s">
        <v>15</v>
      </c>
      <c r="D44" s="82">
        <v>12000</v>
      </c>
      <c r="E44" s="16"/>
    </row>
    <row r="45" spans="2:5" ht="15.75" customHeight="1">
      <c r="B45" s="43">
        <v>4255</v>
      </c>
      <c r="C45" s="44" t="s">
        <v>16</v>
      </c>
      <c r="D45" s="82">
        <v>260000</v>
      </c>
      <c r="E45" s="16"/>
    </row>
    <row r="46" spans="2:5" ht="15.75" customHeight="1">
      <c r="B46" s="43">
        <v>4257</v>
      </c>
      <c r="C46" s="44" t="s">
        <v>17</v>
      </c>
      <c r="D46" s="82">
        <v>43750</v>
      </c>
      <c r="E46" s="16"/>
    </row>
    <row r="47" spans="2:5" ht="15.75" customHeight="1">
      <c r="B47" s="45">
        <v>4258</v>
      </c>
      <c r="C47" s="46" t="s">
        <v>35</v>
      </c>
      <c r="D47" s="83">
        <v>373000</v>
      </c>
      <c r="E47" s="16"/>
    </row>
    <row r="48" spans="2:5" s="5" customFormat="1" ht="19.5" customHeight="1">
      <c r="B48" s="43">
        <v>4259</v>
      </c>
      <c r="C48" s="44" t="s">
        <v>18</v>
      </c>
      <c r="D48" s="82">
        <v>74100</v>
      </c>
      <c r="E48" s="38"/>
    </row>
    <row r="49" spans="2:5" ht="15.75" customHeight="1">
      <c r="B49" s="39">
        <v>426</v>
      </c>
      <c r="C49" s="40" t="s">
        <v>9</v>
      </c>
      <c r="D49" s="80">
        <f>SUM(D50:D52)</f>
        <v>129000</v>
      </c>
      <c r="E49" s="16"/>
    </row>
    <row r="50" spans="2:5" ht="15.75" customHeight="1">
      <c r="B50" s="45">
        <v>4261</v>
      </c>
      <c r="C50" s="46" t="s">
        <v>10</v>
      </c>
      <c r="D50" s="83">
        <v>69000</v>
      </c>
      <c r="E50" s="16"/>
    </row>
    <row r="51" spans="2:5" ht="15.75" customHeight="1">
      <c r="B51" s="45">
        <v>4263</v>
      </c>
      <c r="C51" s="46" t="s">
        <v>11</v>
      </c>
      <c r="D51" s="83">
        <v>44000</v>
      </c>
      <c r="E51" s="16"/>
    </row>
    <row r="52" spans="2:5" s="5" customFormat="1" ht="19.5" customHeight="1">
      <c r="B52" s="43">
        <v>4264</v>
      </c>
      <c r="C52" s="44" t="s">
        <v>68</v>
      </c>
      <c r="D52" s="82">
        <v>16000</v>
      </c>
      <c r="E52" s="38"/>
    </row>
    <row r="53" spans="2:5" ht="15.75" customHeight="1">
      <c r="B53" s="48">
        <v>429</v>
      </c>
      <c r="C53" s="49" t="s">
        <v>89</v>
      </c>
      <c r="D53" s="84">
        <f>SUM(D54:D56)</f>
        <v>80100</v>
      </c>
      <c r="E53" s="16"/>
    </row>
    <row r="54" spans="2:5" ht="15.75" customHeight="1">
      <c r="B54" s="45">
        <v>4292</v>
      </c>
      <c r="C54" s="46" t="s">
        <v>37</v>
      </c>
      <c r="D54" s="83">
        <v>35000</v>
      </c>
      <c r="E54" s="16"/>
    </row>
    <row r="55" spans="2:5" ht="15.75" customHeight="1">
      <c r="B55" s="45">
        <v>4293</v>
      </c>
      <c r="C55" s="46" t="s">
        <v>38</v>
      </c>
      <c r="D55" s="83">
        <v>40100</v>
      </c>
      <c r="E55" s="16"/>
    </row>
    <row r="56" spans="2:5" ht="24.75" customHeight="1">
      <c r="B56" s="43">
        <v>4295</v>
      </c>
      <c r="C56" s="44" t="s">
        <v>89</v>
      </c>
      <c r="D56" s="82">
        <v>5000</v>
      </c>
      <c r="E56" s="16"/>
    </row>
    <row r="57" spans="2:5" ht="19.5" customHeight="1">
      <c r="B57" s="36">
        <v>43</v>
      </c>
      <c r="C57" s="37" t="s">
        <v>30</v>
      </c>
      <c r="D57" s="79">
        <f>D58</f>
        <v>290000</v>
      </c>
      <c r="E57" s="16"/>
    </row>
    <row r="58" spans="2:5" ht="15.75" customHeight="1">
      <c r="B58" s="39">
        <v>431</v>
      </c>
      <c r="C58" s="40" t="s">
        <v>36</v>
      </c>
      <c r="D58" s="80">
        <f>SUM(D59)</f>
        <v>290000</v>
      </c>
      <c r="E58" s="16"/>
    </row>
    <row r="59" spans="2:5" ht="24.75" customHeight="1">
      <c r="B59" s="45">
        <v>4311</v>
      </c>
      <c r="C59" s="52" t="s">
        <v>36</v>
      </c>
      <c r="D59" s="21">
        <v>290000</v>
      </c>
      <c r="E59" s="16"/>
    </row>
    <row r="60" spans="2:5" ht="19.5" customHeight="1">
      <c r="B60" s="50">
        <v>44</v>
      </c>
      <c r="C60" s="51" t="s">
        <v>39</v>
      </c>
      <c r="D60" s="85">
        <f>D61</f>
        <v>20700</v>
      </c>
      <c r="E60" s="16"/>
    </row>
    <row r="61" spans="2:5" ht="15.75" customHeight="1">
      <c r="B61" s="39">
        <v>443</v>
      </c>
      <c r="C61" s="40" t="s">
        <v>92</v>
      </c>
      <c r="D61" s="80">
        <f>SUM(D62:D64)</f>
        <v>20700</v>
      </c>
      <c r="E61" s="16"/>
    </row>
    <row r="62" spans="2:5" ht="15.75" customHeight="1">
      <c r="B62" s="45">
        <v>4431</v>
      </c>
      <c r="C62" s="52" t="s">
        <v>69</v>
      </c>
      <c r="D62" s="83">
        <v>17700</v>
      </c>
      <c r="E62" s="16"/>
    </row>
    <row r="63" spans="2:5" ht="15.75" customHeight="1">
      <c r="B63" s="45">
        <v>4432</v>
      </c>
      <c r="C63" s="52" t="s">
        <v>40</v>
      </c>
      <c r="D63" s="83">
        <v>2500</v>
      </c>
      <c r="E63" s="16"/>
    </row>
    <row r="64" spans="2:5" ht="24.75" customHeight="1">
      <c r="B64" s="45">
        <v>4433</v>
      </c>
      <c r="C64" s="52" t="s">
        <v>63</v>
      </c>
      <c r="D64" s="83">
        <v>500</v>
      </c>
      <c r="E64" s="16"/>
    </row>
    <row r="65" spans="2:5" ht="19.5" customHeight="1">
      <c r="B65" s="50">
        <v>45</v>
      </c>
      <c r="C65" s="53" t="s">
        <v>112</v>
      </c>
      <c r="D65" s="79">
        <f>D66</f>
        <v>150436377</v>
      </c>
      <c r="E65" s="16"/>
    </row>
    <row r="66" spans="2:5" ht="30" customHeight="1">
      <c r="B66" s="39">
        <v>451</v>
      </c>
      <c r="C66" s="40" t="s">
        <v>113</v>
      </c>
      <c r="D66" s="80">
        <f>D67</f>
        <v>150436377</v>
      </c>
      <c r="E66" s="16"/>
    </row>
    <row r="67" spans="2:5" ht="15.75" customHeight="1">
      <c r="B67" s="45">
        <v>4511</v>
      </c>
      <c r="C67" s="52" t="s">
        <v>113</v>
      </c>
      <c r="D67" s="21">
        <v>150436377</v>
      </c>
      <c r="E67" s="16"/>
    </row>
    <row r="68" spans="2:5" ht="19.5" customHeight="1">
      <c r="B68" s="50">
        <v>46</v>
      </c>
      <c r="C68" s="53" t="s">
        <v>41</v>
      </c>
      <c r="D68" s="79">
        <f>D69</f>
        <v>2339</v>
      </c>
      <c r="E68" s="16"/>
    </row>
    <row r="69" spans="2:4" ht="20.25" customHeight="1">
      <c r="B69" s="39">
        <v>462</v>
      </c>
      <c r="C69" s="40" t="s">
        <v>93</v>
      </c>
      <c r="D69" s="80">
        <f>SUM(D70:D72)</f>
        <v>2339</v>
      </c>
    </row>
    <row r="70" spans="2:4" ht="30">
      <c r="B70" s="45">
        <v>4621</v>
      </c>
      <c r="C70" s="52" t="s">
        <v>64</v>
      </c>
      <c r="D70" s="83">
        <v>789</v>
      </c>
    </row>
    <row r="71" spans="2:4" ht="15.75">
      <c r="B71" s="43">
        <v>4622</v>
      </c>
      <c r="C71" s="54" t="s">
        <v>90</v>
      </c>
      <c r="D71" s="82">
        <v>50</v>
      </c>
    </row>
    <row r="72" spans="2:4" ht="15.75" customHeight="1" thickBot="1">
      <c r="B72" s="43">
        <v>4624</v>
      </c>
      <c r="C72" s="54" t="s">
        <v>93</v>
      </c>
      <c r="D72" s="82">
        <v>1500</v>
      </c>
    </row>
    <row r="73" spans="2:4" ht="19.5" customHeight="1" thickBot="1">
      <c r="B73" s="211" t="s">
        <v>29</v>
      </c>
      <c r="C73" s="212"/>
      <c r="D73" s="86">
        <f>D18+D27+D57+D60+D65+D68</f>
        <v>156973942</v>
      </c>
    </row>
    <row r="74" spans="2:4" ht="19.5" customHeight="1">
      <c r="B74" s="11"/>
      <c r="C74" s="12"/>
      <c r="D74" s="66"/>
    </row>
    <row r="75" ht="24.75" customHeight="1">
      <c r="D75" s="67"/>
    </row>
    <row r="76" spans="2:4" ht="19.5" customHeight="1" thickBot="1">
      <c r="B76" s="199" t="s">
        <v>72</v>
      </c>
      <c r="C76" s="199"/>
      <c r="D76" s="72" t="s">
        <v>45</v>
      </c>
    </row>
    <row r="77" spans="2:4" ht="15.75" customHeight="1">
      <c r="B77" s="216" t="s">
        <v>57</v>
      </c>
      <c r="C77" s="218" t="s">
        <v>0</v>
      </c>
      <c r="D77" s="181" t="s">
        <v>102</v>
      </c>
    </row>
    <row r="78" spans="2:4" ht="24.75" customHeight="1" thickBot="1">
      <c r="B78" s="231"/>
      <c r="C78" s="232"/>
      <c r="D78" s="182"/>
    </row>
    <row r="79" spans="2:4" ht="19.5" customHeight="1">
      <c r="B79" s="59" t="s">
        <v>48</v>
      </c>
      <c r="C79" s="49" t="s">
        <v>46</v>
      </c>
      <c r="D79" s="77">
        <f>SUM(D80)</f>
        <v>46000</v>
      </c>
    </row>
    <row r="80" spans="2:4" ht="15.75" customHeight="1">
      <c r="B80" s="60" t="s">
        <v>49</v>
      </c>
      <c r="C80" s="40" t="s">
        <v>47</v>
      </c>
      <c r="D80" s="47">
        <f>SUM(D81:D81)</f>
        <v>46000</v>
      </c>
    </row>
    <row r="81" spans="2:4" ht="19.5" customHeight="1">
      <c r="B81" s="61" t="s">
        <v>62</v>
      </c>
      <c r="C81" s="44" t="s">
        <v>101</v>
      </c>
      <c r="D81" s="90">
        <v>46000</v>
      </c>
    </row>
    <row r="82" spans="2:4" ht="15.75" customHeight="1">
      <c r="B82" s="60" t="s">
        <v>50</v>
      </c>
      <c r="C82" s="40" t="s">
        <v>51</v>
      </c>
      <c r="D82" s="47">
        <f>SUM(D83+D85)</f>
        <v>102650</v>
      </c>
    </row>
    <row r="83" spans="2:4" ht="30" customHeight="1">
      <c r="B83" s="60" t="s">
        <v>52</v>
      </c>
      <c r="C83" s="40" t="s">
        <v>53</v>
      </c>
      <c r="D83" s="47">
        <f>SUM(D84:D84)</f>
        <v>100400</v>
      </c>
    </row>
    <row r="84" spans="2:4" ht="15.75">
      <c r="B84" s="62" t="s">
        <v>42</v>
      </c>
      <c r="C84" s="52" t="s">
        <v>56</v>
      </c>
      <c r="D84" s="21">
        <v>100400</v>
      </c>
    </row>
    <row r="85" spans="2:4" ht="15.75">
      <c r="B85" s="60" t="s">
        <v>54</v>
      </c>
      <c r="C85" s="40" t="s">
        <v>55</v>
      </c>
      <c r="D85" s="78">
        <f>SUM(D86)</f>
        <v>2250</v>
      </c>
    </row>
    <row r="86" spans="2:4" s="17" customFormat="1" ht="24.75" customHeight="1" thickBot="1">
      <c r="B86" s="63" t="s">
        <v>44</v>
      </c>
      <c r="C86" s="64" t="s">
        <v>43</v>
      </c>
      <c r="D86" s="91">
        <v>2250</v>
      </c>
    </row>
    <row r="87" spans="2:6" s="1" customFormat="1" ht="18.75" thickBot="1">
      <c r="B87" s="211" t="s">
        <v>58</v>
      </c>
      <c r="C87" s="212"/>
      <c r="D87" s="96">
        <f>D79+D82</f>
        <v>148650</v>
      </c>
      <c r="E87" s="209"/>
      <c r="F87" s="209"/>
    </row>
    <row r="88" spans="4:6" s="1" customFormat="1" ht="15">
      <c r="D88" s="92"/>
      <c r="E88" s="209"/>
      <c r="F88" s="209"/>
    </row>
    <row r="89" spans="2:4" ht="15.75">
      <c r="B89" s="207" t="s">
        <v>155</v>
      </c>
      <c r="C89" s="207"/>
      <c r="D89" s="1"/>
    </row>
    <row r="90" spans="2:4" ht="15.75">
      <c r="B90" s="10" t="s">
        <v>156</v>
      </c>
      <c r="C90" s="17"/>
      <c r="D90" s="17"/>
    </row>
    <row r="91" spans="2:4" ht="15.75">
      <c r="B91" s="10" t="s">
        <v>157</v>
      </c>
      <c r="C91" s="1"/>
      <c r="D91" s="94" t="s">
        <v>60</v>
      </c>
    </row>
    <row r="92" spans="2:4" ht="15.75">
      <c r="B92" s="1"/>
      <c r="C92" s="1"/>
      <c r="D92" s="94" t="s">
        <v>61</v>
      </c>
    </row>
  </sheetData>
  <sheetProtection password="EF44" sheet="1" objects="1" scenarios="1"/>
  <mergeCells count="22">
    <mergeCell ref="B10:C10"/>
    <mergeCell ref="B89:C89"/>
    <mergeCell ref="B77:B78"/>
    <mergeCell ref="B87:C87"/>
    <mergeCell ref="B2:D2"/>
    <mergeCell ref="B4:C4"/>
    <mergeCell ref="B5:C5"/>
    <mergeCell ref="B8:C8"/>
    <mergeCell ref="B12:C12"/>
    <mergeCell ref="D77:D78"/>
    <mergeCell ref="D16:D17"/>
    <mergeCell ref="B13:C13"/>
    <mergeCell ref="B11:C11"/>
    <mergeCell ref="B9:C9"/>
    <mergeCell ref="E88:F88"/>
    <mergeCell ref="B15:C15"/>
    <mergeCell ref="B16:B17"/>
    <mergeCell ref="C16:C17"/>
    <mergeCell ref="C77:C78"/>
    <mergeCell ref="B76:C76"/>
    <mergeCell ref="E87:F87"/>
    <mergeCell ref="B73:C7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rowBreaks count="1" manualBreakCount="1">
    <brk id="48" max="4" man="1"/>
  </rowBreaks>
  <ignoredErrors>
    <ignoredError sqref="B79:B86" numberStoredAsText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M3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222" t="s">
        <v>119</v>
      </c>
      <c r="C2" s="222"/>
      <c r="D2" s="222"/>
      <c r="E2" s="70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220" t="s">
        <v>71</v>
      </c>
      <c r="C4" s="221"/>
      <c r="D4" s="73" t="s">
        <v>22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210"/>
      <c r="C5" s="210"/>
      <c r="D5" s="26"/>
      <c r="E5" s="16"/>
    </row>
    <row r="6" spans="2:5" ht="41.25" customHeight="1" thickBot="1">
      <c r="B6" s="27"/>
      <c r="C6" s="27"/>
      <c r="D6" s="72" t="s">
        <v>45</v>
      </c>
      <c r="E6" s="16"/>
    </row>
    <row r="7" spans="2:5" ht="30" customHeight="1" thickBot="1">
      <c r="B7" s="29" t="s">
        <v>26</v>
      </c>
      <c r="C7" s="30"/>
      <c r="D7" s="89" t="s">
        <v>102</v>
      </c>
      <c r="E7" s="16"/>
    </row>
    <row r="8" spans="2:5" ht="15.75" customHeight="1" thickBot="1">
      <c r="B8" s="236" t="s">
        <v>95</v>
      </c>
      <c r="C8" s="237"/>
      <c r="D8" s="20">
        <v>122252</v>
      </c>
      <c r="E8" s="16"/>
    </row>
    <row r="9" spans="2:5" ht="30" customHeight="1" thickBot="1">
      <c r="B9" s="211" t="s">
        <v>28</v>
      </c>
      <c r="C9" s="212"/>
      <c r="D9" s="95">
        <f>SUM(D8:D8)</f>
        <v>122252</v>
      </c>
      <c r="E9" s="16"/>
    </row>
    <row r="10" spans="2:5" ht="19.5" customHeight="1">
      <c r="B10" s="32"/>
      <c r="C10" s="32"/>
      <c r="D10" s="87"/>
      <c r="E10" s="27"/>
    </row>
    <row r="11" spans="2:9" ht="45" customHeight="1" thickBot="1">
      <c r="B11" s="199" t="s">
        <v>59</v>
      </c>
      <c r="C11" s="199"/>
      <c r="D11" s="72" t="s">
        <v>45</v>
      </c>
      <c r="E11" s="28"/>
      <c r="I11" s="7"/>
    </row>
    <row r="12" spans="2:5" s="3" customFormat="1" ht="20.25" customHeight="1">
      <c r="B12" s="216" t="s">
        <v>21</v>
      </c>
      <c r="C12" s="218" t="s">
        <v>0</v>
      </c>
      <c r="D12" s="181" t="s">
        <v>102</v>
      </c>
      <c r="E12" s="35"/>
    </row>
    <row r="13" spans="2:5" s="3" customFormat="1" ht="27" customHeight="1">
      <c r="B13" s="217"/>
      <c r="C13" s="219"/>
      <c r="D13" s="215"/>
      <c r="E13" s="35"/>
    </row>
    <row r="14" spans="2:5" s="5" customFormat="1" ht="18.75" customHeight="1">
      <c r="B14" s="36">
        <v>42</v>
      </c>
      <c r="C14" s="37" t="s">
        <v>6</v>
      </c>
      <c r="D14" s="79">
        <f>D15+D18+D21</f>
        <v>119452</v>
      </c>
      <c r="E14" s="38"/>
    </row>
    <row r="15" spans="2:5" s="5" customFormat="1" ht="19.5" customHeight="1">
      <c r="B15" s="39">
        <v>421</v>
      </c>
      <c r="C15" s="40" t="s">
        <v>31</v>
      </c>
      <c r="D15" s="80">
        <f>SUM(D16:D17)</f>
        <v>17692</v>
      </c>
      <c r="E15" s="38"/>
    </row>
    <row r="16" spans="2:5" ht="15.75" customHeight="1">
      <c r="B16" s="43">
        <v>4211</v>
      </c>
      <c r="C16" s="44" t="s">
        <v>7</v>
      </c>
      <c r="D16" s="82">
        <v>5410</v>
      </c>
      <c r="E16" s="16"/>
    </row>
    <row r="17" spans="2:5" ht="15.75" customHeight="1">
      <c r="B17" s="43">
        <v>4213</v>
      </c>
      <c r="C17" s="44" t="s">
        <v>65</v>
      </c>
      <c r="D17" s="82">
        <v>12282</v>
      </c>
      <c r="E17" s="16"/>
    </row>
    <row r="18" spans="2:5" ht="30" customHeight="1">
      <c r="B18" s="39">
        <v>422</v>
      </c>
      <c r="C18" s="40" t="s">
        <v>87</v>
      </c>
      <c r="D18" s="80">
        <f>SUM(D19:D20)</f>
        <v>42089</v>
      </c>
      <c r="E18" s="16"/>
    </row>
    <row r="19" spans="2:5" ht="15.75" customHeight="1">
      <c r="B19" s="43">
        <v>4221</v>
      </c>
      <c r="C19" s="44" t="s">
        <v>34</v>
      </c>
      <c r="D19" s="82">
        <v>26758</v>
      </c>
      <c r="E19" s="16"/>
    </row>
    <row r="20" spans="2:5" ht="15.75" customHeight="1">
      <c r="B20" s="43">
        <v>4222</v>
      </c>
      <c r="C20" s="44" t="s">
        <v>32</v>
      </c>
      <c r="D20" s="90">
        <v>15331</v>
      </c>
      <c r="E20" s="16"/>
    </row>
    <row r="21" spans="2:5" ht="19.5" customHeight="1">
      <c r="B21" s="39">
        <v>424</v>
      </c>
      <c r="C21" s="40" t="s">
        <v>33</v>
      </c>
      <c r="D21" s="80">
        <f>SUM(D22:D24)</f>
        <v>59671</v>
      </c>
      <c r="E21" s="16"/>
    </row>
    <row r="22" spans="2:5" s="5" customFormat="1" ht="15.75" customHeight="1">
      <c r="B22" s="43">
        <v>4241</v>
      </c>
      <c r="C22" s="44" t="s">
        <v>34</v>
      </c>
      <c r="D22" s="82">
        <v>14216</v>
      </c>
      <c r="E22" s="38"/>
    </row>
    <row r="23" spans="2:5" s="5" customFormat="1" ht="15.75" customHeight="1">
      <c r="B23" s="43">
        <v>4242</v>
      </c>
      <c r="C23" s="44" t="s">
        <v>32</v>
      </c>
      <c r="D23" s="90">
        <v>14084</v>
      </c>
      <c r="E23" s="38"/>
    </row>
    <row r="24" spans="2:5" ht="15.75" customHeight="1">
      <c r="B24" s="43">
        <v>4243</v>
      </c>
      <c r="C24" s="44" t="s">
        <v>88</v>
      </c>
      <c r="D24" s="21">
        <v>31371</v>
      </c>
      <c r="E24" s="16"/>
    </row>
    <row r="25" spans="2:5" ht="20.25" customHeight="1">
      <c r="B25" s="36">
        <v>44</v>
      </c>
      <c r="C25" s="112" t="s">
        <v>39</v>
      </c>
      <c r="D25" s="85">
        <f>D26</f>
        <v>2800</v>
      </c>
      <c r="E25" s="16"/>
    </row>
    <row r="26" spans="2:5" ht="19.5" customHeight="1">
      <c r="B26" s="39">
        <v>443</v>
      </c>
      <c r="C26" s="40" t="s">
        <v>92</v>
      </c>
      <c r="D26" s="80">
        <f>SUM(D27:D28)</f>
        <v>2800</v>
      </c>
      <c r="E26" s="16"/>
    </row>
    <row r="27" spans="2:5" s="5" customFormat="1" ht="15.75" customHeight="1">
      <c r="B27" s="110">
        <v>4431</v>
      </c>
      <c r="C27" s="111" t="s">
        <v>69</v>
      </c>
      <c r="D27" s="82">
        <v>2400</v>
      </c>
      <c r="E27" s="38"/>
    </row>
    <row r="28" spans="2:5" s="5" customFormat="1" ht="15.75" customHeight="1" thickBot="1">
      <c r="B28" s="43">
        <v>4432</v>
      </c>
      <c r="C28" s="44" t="s">
        <v>40</v>
      </c>
      <c r="D28" s="82">
        <v>400</v>
      </c>
      <c r="E28" s="38"/>
    </row>
    <row r="29" spans="2:5" ht="30" customHeight="1" thickBot="1">
      <c r="B29" s="211" t="s">
        <v>29</v>
      </c>
      <c r="C29" s="212"/>
      <c r="D29" s="86">
        <f>D14+D25</f>
        <v>122252</v>
      </c>
      <c r="E29" s="16"/>
    </row>
    <row r="30" spans="2:4" ht="14.25" customHeight="1">
      <c r="B30" s="11"/>
      <c r="C30" s="12"/>
      <c r="D30" s="66"/>
    </row>
    <row r="31" spans="2:4" ht="32.25" customHeight="1">
      <c r="B31" s="207" t="s">
        <v>155</v>
      </c>
      <c r="C31" s="207"/>
      <c r="D31" s="66"/>
    </row>
    <row r="32" spans="2:4" s="16" customFormat="1" ht="46.5" customHeight="1">
      <c r="B32" s="10" t="s">
        <v>156</v>
      </c>
      <c r="C32" s="17"/>
      <c r="D32" s="71" t="s">
        <v>70</v>
      </c>
    </row>
    <row r="33" spans="2:4" ht="15.75">
      <c r="B33" s="10" t="s">
        <v>157</v>
      </c>
      <c r="C33" s="1"/>
      <c r="D33" s="71"/>
    </row>
    <row r="34" ht="15.75">
      <c r="D34" s="67"/>
    </row>
  </sheetData>
  <sheetProtection password="EF44" sheet="1" objects="1" scenarios="1"/>
  <mergeCells count="11">
    <mergeCell ref="B29:C29"/>
    <mergeCell ref="B9:C9"/>
    <mergeCell ref="B11:C11"/>
    <mergeCell ref="B12:B13"/>
    <mergeCell ref="C12:C13"/>
    <mergeCell ref="B31:C31"/>
    <mergeCell ref="B2:D2"/>
    <mergeCell ref="B4:C4"/>
    <mergeCell ref="B5:C5"/>
    <mergeCell ref="B8:C8"/>
    <mergeCell ref="D12:D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M2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90" customHeight="1">
      <c r="B2" s="222" t="s">
        <v>120</v>
      </c>
      <c r="C2" s="222"/>
      <c r="D2" s="222"/>
      <c r="E2" s="70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220" t="s">
        <v>71</v>
      </c>
      <c r="C4" s="221"/>
      <c r="D4" s="73" t="s">
        <v>22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210"/>
      <c r="C5" s="210"/>
      <c r="D5" s="26"/>
      <c r="E5" s="16"/>
    </row>
    <row r="6" spans="2:5" ht="41.25" customHeight="1" thickBot="1">
      <c r="B6" s="27"/>
      <c r="C6" s="27"/>
      <c r="D6" s="72" t="s">
        <v>45</v>
      </c>
      <c r="E6" s="16"/>
    </row>
    <row r="7" spans="2:5" ht="30" customHeight="1" thickBot="1">
      <c r="B7" s="29" t="s">
        <v>26</v>
      </c>
      <c r="C7" s="30"/>
      <c r="D7" s="89" t="s">
        <v>102</v>
      </c>
      <c r="E7" s="16"/>
    </row>
    <row r="8" spans="2:5" ht="15.75" customHeight="1" thickBot="1">
      <c r="B8" s="225" t="s">
        <v>97</v>
      </c>
      <c r="C8" s="226"/>
      <c r="D8" s="20">
        <f>D9</f>
        <v>8005593</v>
      </c>
      <c r="E8" s="16"/>
    </row>
    <row r="9" spans="2:5" ht="30" customHeight="1" thickBot="1">
      <c r="B9" s="211" t="s">
        <v>28</v>
      </c>
      <c r="C9" s="212"/>
      <c r="D9" s="95">
        <v>8005593</v>
      </c>
      <c r="E9" s="16"/>
    </row>
    <row r="10" spans="2:5" ht="19.5" customHeight="1">
      <c r="B10" s="32"/>
      <c r="C10" s="32"/>
      <c r="D10" s="87"/>
      <c r="E10" s="27"/>
    </row>
    <row r="11" spans="2:9" ht="36.75" customHeight="1" thickBot="1">
      <c r="B11" s="199" t="s">
        <v>59</v>
      </c>
      <c r="C11" s="199"/>
      <c r="D11" s="72" t="s">
        <v>45</v>
      </c>
      <c r="E11" s="28"/>
      <c r="I11" s="7"/>
    </row>
    <row r="12" spans="2:5" s="3" customFormat="1" ht="19.5" customHeight="1">
      <c r="B12" s="216" t="s">
        <v>21</v>
      </c>
      <c r="C12" s="218" t="s">
        <v>0</v>
      </c>
      <c r="D12" s="181" t="s">
        <v>102</v>
      </c>
      <c r="E12" s="35"/>
    </row>
    <row r="13" spans="2:5" s="3" customFormat="1" ht="19.5" customHeight="1">
      <c r="B13" s="217"/>
      <c r="C13" s="219"/>
      <c r="D13" s="215"/>
      <c r="E13" s="35"/>
    </row>
    <row r="14" spans="2:5" s="5" customFormat="1" ht="21" customHeight="1">
      <c r="B14" s="36">
        <v>45</v>
      </c>
      <c r="C14" s="37" t="s">
        <v>112</v>
      </c>
      <c r="D14" s="79">
        <f>D15</f>
        <v>8005593</v>
      </c>
      <c r="E14" s="38"/>
    </row>
    <row r="15" spans="2:5" s="5" customFormat="1" ht="19.5" customHeight="1">
      <c r="B15" s="39">
        <v>451</v>
      </c>
      <c r="C15" s="40" t="s">
        <v>113</v>
      </c>
      <c r="D15" s="80">
        <f>SUM(D16:D16)</f>
        <v>8005593</v>
      </c>
      <c r="E15" s="38"/>
    </row>
    <row r="16" spans="2:5" ht="15.75" customHeight="1" thickBot="1">
      <c r="B16" s="43">
        <v>4511</v>
      </c>
      <c r="C16" s="44" t="s">
        <v>113</v>
      </c>
      <c r="D16" s="82">
        <v>8005593</v>
      </c>
      <c r="E16" s="16"/>
    </row>
    <row r="17" spans="2:5" ht="30" customHeight="1" thickBot="1">
      <c r="B17" s="211" t="s">
        <v>29</v>
      </c>
      <c r="C17" s="212"/>
      <c r="D17" s="86">
        <f>D14</f>
        <v>8005593</v>
      </c>
      <c r="E17" s="16"/>
    </row>
    <row r="18" spans="2:4" ht="14.25" customHeight="1">
      <c r="B18" s="11"/>
      <c r="C18" s="12"/>
      <c r="D18" s="66"/>
    </row>
    <row r="19" spans="2:4" ht="32.25" customHeight="1">
      <c r="B19" s="207" t="s">
        <v>155</v>
      </c>
      <c r="C19" s="207"/>
      <c r="D19" s="66"/>
    </row>
    <row r="20" spans="2:4" s="16" customFormat="1" ht="46.5" customHeight="1">
      <c r="B20" s="10" t="s">
        <v>156</v>
      </c>
      <c r="C20" s="17"/>
      <c r="D20" s="71" t="s">
        <v>70</v>
      </c>
    </row>
    <row r="21" spans="2:4" ht="15.75">
      <c r="B21" s="10" t="s">
        <v>157</v>
      </c>
      <c r="C21" s="1"/>
      <c r="D21" s="67"/>
    </row>
    <row r="22" ht="15.75">
      <c r="D22" s="67"/>
    </row>
  </sheetData>
  <sheetProtection password="EF44" sheet="1" objects="1" scenarios="1"/>
  <mergeCells count="11">
    <mergeCell ref="B17:C17"/>
    <mergeCell ref="B9:C9"/>
    <mergeCell ref="B11:C11"/>
    <mergeCell ref="B12:B13"/>
    <mergeCell ref="C12:C13"/>
    <mergeCell ref="B19:C19"/>
    <mergeCell ref="B2:D2"/>
    <mergeCell ref="B4:C4"/>
    <mergeCell ref="B5:C5"/>
    <mergeCell ref="B8:C8"/>
    <mergeCell ref="D12:D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E5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5" ht="70.5" customHeight="1">
      <c r="B2" s="222" t="s">
        <v>121</v>
      </c>
      <c r="C2" s="222"/>
      <c r="D2" s="222"/>
      <c r="E2" s="8"/>
    </row>
    <row r="3" spans="2:4" ht="14.25" customHeight="1">
      <c r="B3" s="16"/>
      <c r="C3" s="16"/>
      <c r="D3" s="113"/>
    </row>
    <row r="4" spans="2:5" ht="18" customHeight="1">
      <c r="B4" s="220" t="s">
        <v>71</v>
      </c>
      <c r="C4" s="221"/>
      <c r="D4" s="73" t="s">
        <v>22</v>
      </c>
      <c r="E4" s="9"/>
    </row>
    <row r="5" spans="2:4" ht="15.75">
      <c r="B5" s="210"/>
      <c r="C5" s="210"/>
      <c r="D5" s="26"/>
    </row>
    <row r="6" spans="2:4" ht="41.25" customHeight="1" thickBot="1">
      <c r="B6" s="27"/>
      <c r="C6" s="27"/>
      <c r="D6" s="72" t="s">
        <v>45</v>
      </c>
    </row>
    <row r="7" spans="2:4" ht="30" customHeight="1" thickBot="1">
      <c r="B7" s="29" t="s">
        <v>26</v>
      </c>
      <c r="C7" s="30"/>
      <c r="D7" s="89" t="s">
        <v>102</v>
      </c>
    </row>
    <row r="8" spans="2:4" ht="15.75" customHeight="1" thickBot="1">
      <c r="B8" s="243" t="s">
        <v>94</v>
      </c>
      <c r="C8" s="244"/>
      <c r="D8" s="20">
        <v>4923892</v>
      </c>
    </row>
    <row r="9" spans="2:4" ht="30" customHeight="1" thickBot="1">
      <c r="B9" s="211" t="s">
        <v>28</v>
      </c>
      <c r="C9" s="212"/>
      <c r="D9" s="95">
        <f>D8</f>
        <v>4923892</v>
      </c>
    </row>
    <row r="10" spans="2:4" ht="19.5" customHeight="1">
      <c r="B10" s="32"/>
      <c r="C10" s="32"/>
      <c r="D10" s="87"/>
    </row>
    <row r="11" spans="2:4" ht="38.25" customHeight="1" thickBot="1">
      <c r="B11" s="199" t="s">
        <v>59</v>
      </c>
      <c r="C11" s="199"/>
      <c r="D11" s="72" t="s">
        <v>45</v>
      </c>
    </row>
    <row r="12" spans="2:4" s="3" customFormat="1" ht="19.5" customHeight="1">
      <c r="B12" s="216" t="s">
        <v>21</v>
      </c>
      <c r="C12" s="205" t="s">
        <v>0</v>
      </c>
      <c r="D12" s="181" t="s">
        <v>102</v>
      </c>
    </row>
    <row r="13" spans="2:4" s="3" customFormat="1" ht="19.5" customHeight="1">
      <c r="B13" s="217"/>
      <c r="C13" s="242"/>
      <c r="D13" s="215"/>
    </row>
    <row r="14" spans="2:4" s="5" customFormat="1" ht="20.25" customHeight="1">
      <c r="B14" s="36">
        <v>41</v>
      </c>
      <c r="C14" s="112" t="s">
        <v>66</v>
      </c>
      <c r="D14" s="79">
        <f>D15+D17+D19</f>
        <v>241848</v>
      </c>
    </row>
    <row r="15" spans="2:4" s="5" customFormat="1" ht="19.5" customHeight="1">
      <c r="B15" s="39">
        <v>411</v>
      </c>
      <c r="C15" s="117" t="s">
        <v>1</v>
      </c>
      <c r="D15" s="80">
        <f>SUM(D16)</f>
        <v>202799</v>
      </c>
    </row>
    <row r="16" spans="2:4" ht="15.75" customHeight="1">
      <c r="B16" s="41">
        <v>4111</v>
      </c>
      <c r="C16" s="118" t="s">
        <v>2</v>
      </c>
      <c r="D16" s="81">
        <v>202799</v>
      </c>
    </row>
    <row r="17" spans="2:4" ht="19.5" customHeight="1">
      <c r="B17" s="114">
        <v>412</v>
      </c>
      <c r="C17" s="119" t="s">
        <v>67</v>
      </c>
      <c r="D17" s="115">
        <f>SUM(D18)</f>
        <v>4167</v>
      </c>
    </row>
    <row r="18" spans="2:4" ht="15.75" customHeight="1">
      <c r="B18" s="41">
        <v>4121</v>
      </c>
      <c r="C18" s="118" t="s">
        <v>67</v>
      </c>
      <c r="D18" s="81">
        <v>4167</v>
      </c>
    </row>
    <row r="19" spans="2:4" s="5" customFormat="1" ht="19.5" customHeight="1">
      <c r="B19" s="39">
        <v>413</v>
      </c>
      <c r="C19" s="117" t="s">
        <v>3</v>
      </c>
      <c r="D19" s="80">
        <f>SUM(D20:D21)</f>
        <v>34882</v>
      </c>
    </row>
    <row r="20" spans="2:4" ht="15.75" customHeight="1">
      <c r="B20" s="41">
        <v>4131</v>
      </c>
      <c r="C20" s="118" t="s">
        <v>4</v>
      </c>
      <c r="D20" s="81">
        <v>31434</v>
      </c>
    </row>
    <row r="21" spans="2:4" ht="15.75" customHeight="1">
      <c r="B21" s="41">
        <v>4132</v>
      </c>
      <c r="C21" s="118" t="s">
        <v>5</v>
      </c>
      <c r="D21" s="81">
        <v>3448</v>
      </c>
    </row>
    <row r="22" spans="2:4" s="5" customFormat="1" ht="20.25" customHeight="1">
      <c r="B22" s="36">
        <v>42</v>
      </c>
      <c r="C22" s="112" t="s">
        <v>6</v>
      </c>
      <c r="D22" s="79">
        <f>D23+D26+D28+D31</f>
        <v>161099</v>
      </c>
    </row>
    <row r="23" spans="2:4" s="5" customFormat="1" ht="19.5" customHeight="1">
      <c r="B23" s="39">
        <v>421</v>
      </c>
      <c r="C23" s="117" t="s">
        <v>31</v>
      </c>
      <c r="D23" s="80">
        <f>SUM(D24:D25)</f>
        <v>14339</v>
      </c>
    </row>
    <row r="24" spans="2:5" s="5" customFormat="1" ht="15.75" customHeight="1">
      <c r="B24" s="43">
        <v>4211</v>
      </c>
      <c r="C24" s="120" t="s">
        <v>7</v>
      </c>
      <c r="D24" s="82">
        <v>7139</v>
      </c>
      <c r="E24" s="152"/>
    </row>
    <row r="25" spans="2:4" s="5" customFormat="1" ht="15.75" customHeight="1">
      <c r="B25" s="43">
        <v>4212</v>
      </c>
      <c r="C25" s="120" t="s">
        <v>91</v>
      </c>
      <c r="D25" s="82">
        <v>7200</v>
      </c>
    </row>
    <row r="26" spans="2:4" s="5" customFormat="1" ht="19.5" customHeight="1">
      <c r="B26" s="39">
        <v>424</v>
      </c>
      <c r="C26" s="117" t="s">
        <v>33</v>
      </c>
      <c r="D26" s="80">
        <f>SUM(D27:D27)</f>
        <v>20153</v>
      </c>
    </row>
    <row r="27" spans="2:4" ht="15.75" customHeight="1">
      <c r="B27" s="43">
        <v>4242</v>
      </c>
      <c r="C27" s="120" t="s">
        <v>32</v>
      </c>
      <c r="D27" s="82">
        <v>20153</v>
      </c>
    </row>
    <row r="28" spans="2:4" s="5" customFormat="1" ht="19.5" customHeight="1">
      <c r="B28" s="39">
        <v>425</v>
      </c>
      <c r="C28" s="117" t="s">
        <v>12</v>
      </c>
      <c r="D28" s="80">
        <f>SUM(D29:D30)</f>
        <v>124503</v>
      </c>
    </row>
    <row r="29" spans="2:5" s="5" customFormat="1" ht="19.5" customHeight="1">
      <c r="B29" s="43">
        <v>4255</v>
      </c>
      <c r="C29" s="146" t="s">
        <v>16</v>
      </c>
      <c r="D29" s="82">
        <v>253</v>
      </c>
      <c r="E29" s="152"/>
    </row>
    <row r="30" spans="2:4" ht="15.75" customHeight="1">
      <c r="B30" s="43">
        <v>4258</v>
      </c>
      <c r="C30" s="120" t="s">
        <v>35</v>
      </c>
      <c r="D30" s="82">
        <v>124250</v>
      </c>
    </row>
    <row r="31" spans="2:4" ht="15.75" customHeight="1">
      <c r="B31" s="39">
        <v>429</v>
      </c>
      <c r="C31" s="117" t="s">
        <v>89</v>
      </c>
      <c r="D31" s="80">
        <f>SUM(D32)</f>
        <v>2104</v>
      </c>
    </row>
    <row r="32" spans="2:5" s="5" customFormat="1" ht="19.5" customHeight="1">
      <c r="B32" s="43">
        <v>4292</v>
      </c>
      <c r="C32" s="120" t="s">
        <v>37</v>
      </c>
      <c r="D32" s="82">
        <v>2104</v>
      </c>
      <c r="E32" s="152"/>
    </row>
    <row r="33" spans="2:4" ht="19.5" customHeight="1">
      <c r="B33" s="36">
        <v>45</v>
      </c>
      <c r="C33" s="112" t="s">
        <v>112</v>
      </c>
      <c r="D33" s="79">
        <f>SUM(D35)</f>
        <v>4806402</v>
      </c>
    </row>
    <row r="34" spans="2:4" ht="19.5" customHeight="1">
      <c r="B34" s="39">
        <v>451</v>
      </c>
      <c r="C34" s="117" t="s">
        <v>113</v>
      </c>
      <c r="D34" s="80">
        <f>D35</f>
        <v>4806402</v>
      </c>
    </row>
    <row r="35" spans="2:4" ht="15.75" customHeight="1" thickBot="1">
      <c r="B35" s="43">
        <v>4511</v>
      </c>
      <c r="C35" s="120" t="s">
        <v>113</v>
      </c>
      <c r="D35" s="82">
        <v>4806402</v>
      </c>
    </row>
    <row r="36" spans="2:4" ht="30" customHeight="1" thickBot="1">
      <c r="B36" s="211" t="s">
        <v>29</v>
      </c>
      <c r="C36" s="245"/>
      <c r="D36" s="86">
        <f>D14+D22+D33</f>
        <v>5209349</v>
      </c>
    </row>
    <row r="37" spans="2:4" ht="18" customHeight="1" thickBot="1">
      <c r="B37" s="11"/>
      <c r="C37" s="12"/>
      <c r="D37" s="66"/>
    </row>
    <row r="38" spans="2:4" ht="38.25" customHeight="1">
      <c r="B38" s="246" t="s">
        <v>133</v>
      </c>
      <c r="C38" s="247"/>
      <c r="D38" s="165">
        <f>D9-D36</f>
        <v>-285457</v>
      </c>
    </row>
    <row r="39" spans="2:4" ht="27" customHeight="1" thickBot="1">
      <c r="B39" s="238" t="s">
        <v>134</v>
      </c>
      <c r="C39" s="239"/>
      <c r="D39" s="166">
        <v>-25299</v>
      </c>
    </row>
    <row r="40" spans="2:4" ht="27" customHeight="1" thickBot="1" thickTop="1">
      <c r="B40" s="240" t="s">
        <v>135</v>
      </c>
      <c r="C40" s="241"/>
      <c r="D40" s="164">
        <f>SUM(D38:D39)</f>
        <v>-310756</v>
      </c>
    </row>
    <row r="41" spans="2:4" ht="18" customHeight="1">
      <c r="B41" s="11"/>
      <c r="C41" s="12"/>
      <c r="D41" s="66"/>
    </row>
    <row r="42" spans="2:4" ht="18" customHeight="1">
      <c r="B42" s="11"/>
      <c r="C42" s="12"/>
      <c r="D42" s="66"/>
    </row>
    <row r="43" spans="2:4" ht="45" customHeight="1" thickBot="1">
      <c r="B43" s="199" t="s">
        <v>72</v>
      </c>
      <c r="C43" s="199"/>
      <c r="D43" s="72"/>
    </row>
    <row r="44" spans="2:4" ht="19.5" customHeight="1">
      <c r="B44" s="216" t="s">
        <v>57</v>
      </c>
      <c r="C44" s="218" t="s">
        <v>0</v>
      </c>
      <c r="D44" s="181" t="s">
        <v>102</v>
      </c>
    </row>
    <row r="45" spans="2:4" ht="19.5" customHeight="1" thickBot="1">
      <c r="B45" s="231"/>
      <c r="C45" s="232"/>
      <c r="D45" s="182"/>
    </row>
    <row r="46" spans="2:4" ht="24.75" customHeight="1">
      <c r="B46" s="131" t="s">
        <v>50</v>
      </c>
      <c r="C46" s="37" t="s">
        <v>51</v>
      </c>
      <c r="D46" s="132">
        <f>D47</f>
        <v>44660</v>
      </c>
    </row>
    <row r="47" spans="2:4" ht="19.5" customHeight="1">
      <c r="B47" s="60" t="s">
        <v>52</v>
      </c>
      <c r="C47" s="40" t="s">
        <v>53</v>
      </c>
      <c r="D47" s="47">
        <f>SUM(D48:D48)</f>
        <v>44660</v>
      </c>
    </row>
    <row r="48" spans="2:4" ht="15.75" customHeight="1" thickBot="1">
      <c r="B48" s="62" t="s">
        <v>42</v>
      </c>
      <c r="C48" s="52" t="s">
        <v>56</v>
      </c>
      <c r="D48" s="21">
        <v>44660</v>
      </c>
    </row>
    <row r="49" spans="2:4" ht="30" customHeight="1" thickBot="1">
      <c r="B49" s="211" t="s">
        <v>58</v>
      </c>
      <c r="C49" s="212"/>
      <c r="D49" s="96">
        <f>D46</f>
        <v>44660</v>
      </c>
    </row>
    <row r="50" ht="16.5" thickBot="1"/>
    <row r="51" spans="2:4" ht="30" customHeight="1">
      <c r="B51" s="246" t="s">
        <v>106</v>
      </c>
      <c r="C51" s="247"/>
      <c r="D51" s="165">
        <f>D9-D36-D49</f>
        <v>-330117</v>
      </c>
    </row>
    <row r="52" spans="2:4" ht="54.75" customHeight="1" thickBot="1">
      <c r="B52" s="238" t="s">
        <v>128</v>
      </c>
      <c r="C52" s="239"/>
      <c r="D52" s="166">
        <v>-25299</v>
      </c>
    </row>
    <row r="53" spans="2:4" ht="30" customHeight="1" thickBot="1" thickTop="1">
      <c r="B53" s="211" t="s">
        <v>100</v>
      </c>
      <c r="C53" s="212"/>
      <c r="D53" s="164">
        <f>SUM(D51:D52)</f>
        <v>-355416</v>
      </c>
    </row>
    <row r="54" spans="2:4" ht="15.75">
      <c r="B54" s="16"/>
      <c r="C54" s="16"/>
      <c r="D54" s="151"/>
    </row>
    <row r="55" spans="2:4" ht="24" customHeight="1">
      <c r="B55" s="207" t="s">
        <v>155</v>
      </c>
      <c r="C55" s="207"/>
      <c r="D55" s="66"/>
    </row>
    <row r="56" spans="2:4" s="16" customFormat="1" ht="35.25" customHeight="1">
      <c r="B56" s="10" t="s">
        <v>156</v>
      </c>
      <c r="C56" s="17"/>
      <c r="D56" s="71" t="s">
        <v>70</v>
      </c>
    </row>
    <row r="57" spans="2:3" ht="15.75">
      <c r="B57" s="10" t="s">
        <v>157</v>
      </c>
      <c r="C57" s="1"/>
    </row>
    <row r="59" ht="15.75">
      <c r="D59" s="150"/>
    </row>
  </sheetData>
  <sheetProtection password="EF44" sheet="1" objects="1" scenarios="1"/>
  <mergeCells count="22">
    <mergeCell ref="B52:C52"/>
    <mergeCell ref="B36:C36"/>
    <mergeCell ref="B43:C43"/>
    <mergeCell ref="B38:C38"/>
    <mergeCell ref="B49:C49"/>
    <mergeCell ref="B51:C51"/>
    <mergeCell ref="B12:B13"/>
    <mergeCell ref="B2:D2"/>
    <mergeCell ref="B4:C4"/>
    <mergeCell ref="B5:C5"/>
    <mergeCell ref="B8:C8"/>
    <mergeCell ref="D12:D13"/>
    <mergeCell ref="B55:C55"/>
    <mergeCell ref="B44:B45"/>
    <mergeCell ref="C44:C45"/>
    <mergeCell ref="D44:D45"/>
    <mergeCell ref="B9:C9"/>
    <mergeCell ref="B11:C11"/>
    <mergeCell ref="B39:C39"/>
    <mergeCell ref="B40:C40"/>
    <mergeCell ref="B53:C5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ignoredErrors>
    <ignoredError sqref="B46:B48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F4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6" ht="69.75" customHeight="1">
      <c r="B2" s="222" t="s">
        <v>122</v>
      </c>
      <c r="C2" s="222"/>
      <c r="D2" s="222"/>
      <c r="E2" s="8"/>
      <c r="F2" s="8"/>
    </row>
    <row r="3" spans="2:4" ht="14.25" customHeight="1">
      <c r="B3" s="16"/>
      <c r="C3" s="16"/>
      <c r="D3" s="113"/>
    </row>
    <row r="4" spans="2:6" ht="18" customHeight="1">
      <c r="B4" s="220" t="s">
        <v>71</v>
      </c>
      <c r="C4" s="221"/>
      <c r="D4" s="73" t="s">
        <v>22</v>
      </c>
      <c r="E4" s="9"/>
      <c r="F4" s="9"/>
    </row>
    <row r="5" spans="2:4" ht="15.75">
      <c r="B5" s="210"/>
      <c r="C5" s="210"/>
      <c r="D5" s="26"/>
    </row>
    <row r="6" spans="2:4" ht="41.25" customHeight="1" thickBot="1">
      <c r="B6" s="27"/>
      <c r="C6" s="27"/>
      <c r="D6" s="72" t="s">
        <v>45</v>
      </c>
    </row>
    <row r="7" spans="2:4" ht="30" customHeight="1" thickBot="1">
      <c r="B7" s="29" t="s">
        <v>26</v>
      </c>
      <c r="C7" s="30"/>
      <c r="D7" s="89" t="s">
        <v>102</v>
      </c>
    </row>
    <row r="8" spans="2:4" ht="15.75" customHeight="1" thickBot="1">
      <c r="B8" s="225" t="s">
        <v>94</v>
      </c>
      <c r="C8" s="226"/>
      <c r="D8" s="20">
        <v>1000000</v>
      </c>
    </row>
    <row r="9" spans="2:4" ht="30" customHeight="1" thickBot="1">
      <c r="B9" s="211" t="s">
        <v>28</v>
      </c>
      <c r="C9" s="212"/>
      <c r="D9" s="95">
        <f>SUM(D8:D8)</f>
        <v>1000000</v>
      </c>
    </row>
    <row r="10" spans="2:4" ht="19.5" customHeight="1">
      <c r="B10" s="32"/>
      <c r="C10" s="32"/>
      <c r="D10" s="87"/>
    </row>
    <row r="11" spans="2:4" ht="38.25" customHeight="1" thickBot="1">
      <c r="B11" s="199" t="s">
        <v>59</v>
      </c>
      <c r="C11" s="199"/>
      <c r="D11" s="72" t="s">
        <v>45</v>
      </c>
    </row>
    <row r="12" spans="2:4" s="3" customFormat="1" ht="19.5" customHeight="1">
      <c r="B12" s="248" t="s">
        <v>21</v>
      </c>
      <c r="C12" s="248" t="s">
        <v>0</v>
      </c>
      <c r="D12" s="181" t="s">
        <v>102</v>
      </c>
    </row>
    <row r="13" spans="2:4" s="3" customFormat="1" ht="19.5" customHeight="1">
      <c r="B13" s="249"/>
      <c r="C13" s="250"/>
      <c r="D13" s="215"/>
    </row>
    <row r="14" spans="2:4" s="5" customFormat="1" ht="20.25" customHeight="1">
      <c r="B14" s="129">
        <v>41</v>
      </c>
      <c r="C14" s="130" t="s">
        <v>66</v>
      </c>
      <c r="D14" s="79">
        <f>D15+D17+D19</f>
        <v>85175</v>
      </c>
    </row>
    <row r="15" spans="2:4" s="5" customFormat="1" ht="19.5" customHeight="1">
      <c r="B15" s="121">
        <v>411</v>
      </c>
      <c r="C15" s="122" t="s">
        <v>1</v>
      </c>
      <c r="D15" s="80">
        <f>SUM(D16)</f>
        <v>72053</v>
      </c>
    </row>
    <row r="16" spans="2:4" ht="15.75" customHeight="1">
      <c r="B16" s="123">
        <v>4111</v>
      </c>
      <c r="C16" s="124" t="s">
        <v>2</v>
      </c>
      <c r="D16" s="81">
        <v>72053</v>
      </c>
    </row>
    <row r="17" spans="2:4" ht="19.5" customHeight="1">
      <c r="B17" s="125">
        <v>412</v>
      </c>
      <c r="C17" s="126" t="s">
        <v>67</v>
      </c>
      <c r="D17" s="115">
        <f>SUM(D18)</f>
        <v>729</v>
      </c>
    </row>
    <row r="18" spans="2:4" ht="15.75" customHeight="1">
      <c r="B18" s="123">
        <v>4121</v>
      </c>
      <c r="C18" s="124" t="s">
        <v>67</v>
      </c>
      <c r="D18" s="134">
        <v>729</v>
      </c>
    </row>
    <row r="19" spans="2:4" s="5" customFormat="1" ht="19.5" customHeight="1">
      <c r="B19" s="121">
        <v>413</v>
      </c>
      <c r="C19" s="122" t="s">
        <v>3</v>
      </c>
      <c r="D19" s="80">
        <f>SUM(D20:D21)</f>
        <v>12393</v>
      </c>
    </row>
    <row r="20" spans="2:4" ht="15.75" customHeight="1">
      <c r="B20" s="123">
        <v>4131</v>
      </c>
      <c r="C20" s="124" t="s">
        <v>4</v>
      </c>
      <c r="D20" s="81">
        <v>11168</v>
      </c>
    </row>
    <row r="21" spans="2:4" ht="15.75" customHeight="1">
      <c r="B21" s="123">
        <v>4132</v>
      </c>
      <c r="C21" s="124" t="s">
        <v>5</v>
      </c>
      <c r="D21" s="81">
        <v>1225</v>
      </c>
    </row>
    <row r="22" spans="2:4" s="5" customFormat="1" ht="20.25" customHeight="1">
      <c r="B22" s="129">
        <v>42</v>
      </c>
      <c r="C22" s="130" t="s">
        <v>6</v>
      </c>
      <c r="D22" s="79">
        <f>D23+D25</f>
        <v>46910</v>
      </c>
    </row>
    <row r="23" spans="2:4" s="5" customFormat="1" ht="19.5" customHeight="1">
      <c r="B23" s="121">
        <v>421</v>
      </c>
      <c r="C23" s="122" t="s">
        <v>31</v>
      </c>
      <c r="D23" s="80">
        <f>SUM(D24:D24)</f>
        <v>2160</v>
      </c>
    </row>
    <row r="24" spans="2:4" s="5" customFormat="1" ht="15.75">
      <c r="B24" s="127">
        <v>4212</v>
      </c>
      <c r="C24" s="128" t="s">
        <v>91</v>
      </c>
      <c r="D24" s="82">
        <v>2160</v>
      </c>
    </row>
    <row r="25" spans="2:4" s="5" customFormat="1" ht="19.5" customHeight="1">
      <c r="B25" s="121">
        <v>425</v>
      </c>
      <c r="C25" s="122" t="s">
        <v>12</v>
      </c>
      <c r="D25" s="80">
        <f>SUM(D26:D27)</f>
        <v>44750</v>
      </c>
    </row>
    <row r="26" spans="2:5" s="5" customFormat="1" ht="19.5" customHeight="1">
      <c r="B26" s="127">
        <v>4253</v>
      </c>
      <c r="C26" s="54" t="s">
        <v>19</v>
      </c>
      <c r="D26" s="82">
        <v>32750</v>
      </c>
      <c r="E26" s="152"/>
    </row>
    <row r="27" spans="2:4" ht="15.75" customHeight="1" thickBot="1">
      <c r="B27" s="127">
        <v>4257</v>
      </c>
      <c r="C27" s="44" t="s">
        <v>17</v>
      </c>
      <c r="D27" s="82">
        <v>12000</v>
      </c>
    </row>
    <row r="28" spans="2:4" ht="19.5" customHeight="1" thickBot="1">
      <c r="B28" s="211" t="s">
        <v>29</v>
      </c>
      <c r="C28" s="212"/>
      <c r="D28" s="86">
        <f>D14+D22</f>
        <v>132085</v>
      </c>
    </row>
    <row r="29" spans="2:4" ht="15.75" customHeight="1" thickBot="1">
      <c r="B29" s="11"/>
      <c r="C29" s="12"/>
      <c r="D29" s="66"/>
    </row>
    <row r="30" spans="2:4" ht="39" customHeight="1" thickBot="1">
      <c r="B30" s="229" t="s">
        <v>132</v>
      </c>
      <c r="C30" s="230"/>
      <c r="D30" s="95">
        <f>D9-D28</f>
        <v>867915</v>
      </c>
    </row>
    <row r="31" spans="2:4" ht="15.75" customHeight="1">
      <c r="B31" s="163"/>
      <c r="C31" s="163"/>
      <c r="D31" s="157"/>
    </row>
    <row r="32" spans="2:4" ht="15.75" customHeight="1">
      <c r="B32" s="163"/>
      <c r="C32" s="163"/>
      <c r="D32" s="157"/>
    </row>
    <row r="33" spans="2:4" ht="30" customHeight="1" thickBot="1">
      <c r="B33" s="199" t="s">
        <v>72</v>
      </c>
      <c r="C33" s="199"/>
      <c r="D33" s="72"/>
    </row>
    <row r="34" spans="2:4" ht="18" customHeight="1">
      <c r="B34" s="216" t="s">
        <v>57</v>
      </c>
      <c r="C34" s="218" t="s">
        <v>0</v>
      </c>
      <c r="D34" s="181" t="s">
        <v>102</v>
      </c>
    </row>
    <row r="35" spans="2:4" ht="45" customHeight="1" thickBot="1">
      <c r="B35" s="231"/>
      <c r="C35" s="232"/>
      <c r="D35" s="182"/>
    </row>
    <row r="36" spans="2:4" ht="19.5" customHeight="1">
      <c r="B36" s="131" t="s">
        <v>50</v>
      </c>
      <c r="C36" s="37" t="s">
        <v>51</v>
      </c>
      <c r="D36" s="132">
        <f>D37</f>
        <v>13524</v>
      </c>
    </row>
    <row r="37" spans="2:4" ht="19.5" customHeight="1">
      <c r="B37" s="60" t="s">
        <v>52</v>
      </c>
      <c r="C37" s="40" t="s">
        <v>53</v>
      </c>
      <c r="D37" s="47">
        <f>D38</f>
        <v>13524</v>
      </c>
    </row>
    <row r="38" spans="2:4" ht="24.75" customHeight="1" thickBot="1">
      <c r="B38" s="62" t="s">
        <v>42</v>
      </c>
      <c r="C38" s="52" t="s">
        <v>56</v>
      </c>
      <c r="D38" s="21">
        <v>13524</v>
      </c>
    </row>
    <row r="39" spans="2:4" ht="19.5" customHeight="1" thickBot="1">
      <c r="B39" s="211" t="s">
        <v>58</v>
      </c>
      <c r="C39" s="212"/>
      <c r="D39" s="96">
        <f>D36</f>
        <v>13524</v>
      </c>
    </row>
    <row r="40" ht="15.75" customHeight="1" thickBot="1">
      <c r="E40" s="116"/>
    </row>
    <row r="41" spans="2:4" ht="18.75" customHeight="1" thickBot="1">
      <c r="B41" s="229" t="s">
        <v>106</v>
      </c>
      <c r="C41" s="230"/>
      <c r="D41" s="95">
        <f>D9-D28-D39</f>
        <v>854391</v>
      </c>
    </row>
    <row r="43" spans="2:4" s="16" customFormat="1" ht="24.75" customHeight="1">
      <c r="B43" s="207" t="s">
        <v>155</v>
      </c>
      <c r="C43" s="207"/>
      <c r="D43" s="66"/>
    </row>
    <row r="44" spans="2:4" ht="30">
      <c r="B44" s="10" t="s">
        <v>156</v>
      </c>
      <c r="C44" s="17"/>
      <c r="D44" s="71" t="s">
        <v>70</v>
      </c>
    </row>
    <row r="45" spans="2:3" ht="15.75">
      <c r="B45" s="10" t="s">
        <v>157</v>
      </c>
      <c r="C45" s="1"/>
    </row>
  </sheetData>
  <sheetProtection password="EF44" sheet="1" objects="1" scenarios="1"/>
  <mergeCells count="18">
    <mergeCell ref="B43:C43"/>
    <mergeCell ref="B33:C33"/>
    <mergeCell ref="B34:B35"/>
    <mergeCell ref="B41:C41"/>
    <mergeCell ref="B11:C11"/>
    <mergeCell ref="B12:B13"/>
    <mergeCell ref="C12:C13"/>
    <mergeCell ref="C34:C35"/>
    <mergeCell ref="D34:D35"/>
    <mergeCell ref="B39:C39"/>
    <mergeCell ref="B30:C30"/>
    <mergeCell ref="B2:D2"/>
    <mergeCell ref="B4:C4"/>
    <mergeCell ref="B5:C5"/>
    <mergeCell ref="B8:C8"/>
    <mergeCell ref="B9:C9"/>
    <mergeCell ref="D12:D13"/>
    <mergeCell ref="B28:C28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ignoredErrors>
    <ignoredError sqref="B36:B38" numberStoredAsText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J3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6" width="15.28125" style="2" customWidth="1"/>
    <col min="7" max="16384" width="9.140625" style="2" customWidth="1"/>
  </cols>
  <sheetData>
    <row r="1" ht="41.25" customHeight="1"/>
    <row r="2" spans="2:10" ht="64.5" customHeight="1">
      <c r="B2" s="222" t="s">
        <v>123</v>
      </c>
      <c r="C2" s="222"/>
      <c r="D2" s="222"/>
      <c r="E2" s="8"/>
      <c r="F2" s="8"/>
      <c r="G2" s="8"/>
      <c r="H2" s="8"/>
      <c r="I2" s="8"/>
      <c r="J2" s="8"/>
    </row>
    <row r="3" spans="2:4" ht="14.25" customHeight="1">
      <c r="B3" s="16"/>
      <c r="C3" s="16"/>
      <c r="D3" s="113"/>
    </row>
    <row r="4" spans="2:10" ht="18" customHeight="1">
      <c r="B4" s="220" t="s">
        <v>71</v>
      </c>
      <c r="C4" s="221"/>
      <c r="D4" s="73" t="s">
        <v>22</v>
      </c>
      <c r="E4" s="9"/>
      <c r="F4" s="9"/>
      <c r="G4" s="9"/>
      <c r="H4" s="9"/>
      <c r="I4" s="9"/>
      <c r="J4" s="9"/>
    </row>
    <row r="5" spans="2:4" ht="15.75">
      <c r="B5" s="210"/>
      <c r="C5" s="210"/>
      <c r="D5" s="26"/>
    </row>
    <row r="6" spans="2:4" ht="41.25" customHeight="1" thickBot="1">
      <c r="B6" s="27"/>
      <c r="C6" s="27"/>
      <c r="D6" s="72" t="s">
        <v>45</v>
      </c>
    </row>
    <row r="7" spans="2:4" ht="30" customHeight="1" thickBot="1">
      <c r="B7" s="29" t="s">
        <v>26</v>
      </c>
      <c r="C7" s="30"/>
      <c r="D7" s="89" t="s">
        <v>102</v>
      </c>
    </row>
    <row r="8" spans="2:4" ht="15.75" customHeight="1" thickBot="1">
      <c r="B8" s="225" t="s">
        <v>94</v>
      </c>
      <c r="C8" s="226"/>
      <c r="D8" s="20">
        <v>10520926</v>
      </c>
    </row>
    <row r="9" spans="2:4" ht="30" customHeight="1" thickBot="1">
      <c r="B9" s="211" t="s">
        <v>28</v>
      </c>
      <c r="C9" s="212"/>
      <c r="D9" s="95">
        <f>SUM(D8:D8)</f>
        <v>10520926</v>
      </c>
    </row>
    <row r="10" spans="2:4" ht="19.5" customHeight="1">
      <c r="B10" s="32"/>
      <c r="C10" s="32"/>
      <c r="D10" s="87"/>
    </row>
    <row r="11" spans="2:6" ht="36.75" customHeight="1" thickBot="1">
      <c r="B11" s="199" t="s">
        <v>59</v>
      </c>
      <c r="C11" s="199"/>
      <c r="D11" s="72" t="s">
        <v>45</v>
      </c>
      <c r="F11" s="7"/>
    </row>
    <row r="12" spans="2:4" s="3" customFormat="1" ht="19.5" customHeight="1">
      <c r="B12" s="248" t="s">
        <v>21</v>
      </c>
      <c r="C12" s="248" t="s">
        <v>0</v>
      </c>
      <c r="D12" s="181" t="s">
        <v>102</v>
      </c>
    </row>
    <row r="13" spans="2:4" s="3" customFormat="1" ht="19.5" customHeight="1">
      <c r="B13" s="249"/>
      <c r="C13" s="250"/>
      <c r="D13" s="215"/>
    </row>
    <row r="14" spans="2:4" s="3" customFormat="1" ht="19.5" customHeight="1">
      <c r="B14" s="129">
        <v>42</v>
      </c>
      <c r="C14" s="130" t="s">
        <v>6</v>
      </c>
      <c r="D14" s="79">
        <f>D15+D17+D19+D21</f>
        <v>137866</v>
      </c>
    </row>
    <row r="15" spans="2:4" s="3" customFormat="1" ht="19.5" customHeight="1">
      <c r="B15" s="39">
        <v>421</v>
      </c>
      <c r="C15" s="40" t="s">
        <v>31</v>
      </c>
      <c r="D15" s="80">
        <f>SUM(D16)</f>
        <v>2559</v>
      </c>
    </row>
    <row r="16" spans="2:4" s="3" customFormat="1" ht="19.5" customHeight="1">
      <c r="B16" s="43">
        <v>4211</v>
      </c>
      <c r="C16" s="44" t="s">
        <v>7</v>
      </c>
      <c r="D16" s="82">
        <v>2559</v>
      </c>
    </row>
    <row r="17" spans="2:4" s="3" customFormat="1" ht="30" customHeight="1">
      <c r="B17" s="39">
        <v>422</v>
      </c>
      <c r="C17" s="40" t="s">
        <v>87</v>
      </c>
      <c r="D17" s="80">
        <f>SUM(D18)</f>
        <v>1728</v>
      </c>
    </row>
    <row r="18" spans="2:5" s="5" customFormat="1" ht="24.75" customHeight="1">
      <c r="B18" s="43">
        <v>4222</v>
      </c>
      <c r="C18" s="44" t="s">
        <v>32</v>
      </c>
      <c r="D18" s="90">
        <v>1728</v>
      </c>
      <c r="E18" s="152"/>
    </row>
    <row r="19" spans="2:4" s="5" customFormat="1" ht="19.5" customHeight="1">
      <c r="B19" s="121">
        <v>424</v>
      </c>
      <c r="C19" s="122" t="s">
        <v>33</v>
      </c>
      <c r="D19" s="80">
        <f>SUM(D20)</f>
        <v>25000</v>
      </c>
    </row>
    <row r="20" spans="2:4" ht="15.75" customHeight="1">
      <c r="B20" s="127">
        <v>4242</v>
      </c>
      <c r="C20" s="128" t="s">
        <v>32</v>
      </c>
      <c r="D20" s="82">
        <v>25000</v>
      </c>
    </row>
    <row r="21" spans="2:4" s="5" customFormat="1" ht="19.5" customHeight="1">
      <c r="B21" s="121">
        <v>425</v>
      </c>
      <c r="C21" s="122" t="s">
        <v>12</v>
      </c>
      <c r="D21" s="80">
        <f>SUM(D22:D24)</f>
        <v>108579</v>
      </c>
    </row>
    <row r="22" spans="2:4" ht="15.75" customHeight="1">
      <c r="B22" s="127">
        <v>4253</v>
      </c>
      <c r="C22" s="54" t="s">
        <v>19</v>
      </c>
      <c r="D22" s="82">
        <v>14829</v>
      </c>
    </row>
    <row r="23" spans="2:4" ht="15.75" customHeight="1">
      <c r="B23" s="127">
        <v>4257</v>
      </c>
      <c r="C23" s="128" t="s">
        <v>17</v>
      </c>
      <c r="D23" s="82">
        <v>25000</v>
      </c>
    </row>
    <row r="24" spans="2:4" ht="15.75" customHeight="1">
      <c r="B24" s="127">
        <v>4258</v>
      </c>
      <c r="C24" s="128" t="s">
        <v>35</v>
      </c>
      <c r="D24" s="82">
        <v>68750</v>
      </c>
    </row>
    <row r="25" spans="2:4" ht="19.5" customHeight="1">
      <c r="B25" s="129">
        <v>45</v>
      </c>
      <c r="C25" s="130" t="s">
        <v>112</v>
      </c>
      <c r="D25" s="79">
        <f>D26</f>
        <v>10277926</v>
      </c>
    </row>
    <row r="26" spans="2:4" ht="15.75" customHeight="1">
      <c r="B26" s="121">
        <v>451</v>
      </c>
      <c r="C26" s="122" t="s">
        <v>113</v>
      </c>
      <c r="D26" s="80">
        <f>SUM(D27)</f>
        <v>10277926</v>
      </c>
    </row>
    <row r="27" spans="2:4" ht="15.75" customHeight="1">
      <c r="B27" s="127">
        <v>4511</v>
      </c>
      <c r="C27" s="128" t="s">
        <v>113</v>
      </c>
      <c r="D27" s="82">
        <v>10277926</v>
      </c>
    </row>
    <row r="28" spans="2:4" ht="19.5" customHeight="1">
      <c r="B28" s="50">
        <v>46</v>
      </c>
      <c r="C28" s="53" t="s">
        <v>41</v>
      </c>
      <c r="D28" s="79">
        <f>D29</f>
        <v>1872</v>
      </c>
    </row>
    <row r="29" spans="2:4" ht="14.25" customHeight="1">
      <c r="B29" s="39">
        <v>462</v>
      </c>
      <c r="C29" s="40" t="s">
        <v>93</v>
      </c>
      <c r="D29" s="80">
        <v>1872</v>
      </c>
    </row>
    <row r="30" spans="2:4" ht="16.5" thickBot="1">
      <c r="B30" s="43">
        <v>4624</v>
      </c>
      <c r="C30" s="54" t="s">
        <v>93</v>
      </c>
      <c r="D30" s="82">
        <v>1872</v>
      </c>
    </row>
    <row r="31" spans="2:4" ht="18.75" thickBot="1">
      <c r="B31" s="251" t="s">
        <v>29</v>
      </c>
      <c r="C31" s="252"/>
      <c r="D31" s="86">
        <f>D14+D25+D28</f>
        <v>10417664</v>
      </c>
    </row>
    <row r="32" ht="16.5" customHeight="1"/>
    <row r="33" spans="2:4" s="16" customFormat="1" ht="18" customHeight="1" thickBot="1">
      <c r="B33" s="2"/>
      <c r="C33" s="2"/>
      <c r="D33" s="4"/>
    </row>
    <row r="34" spans="2:4" ht="40.5" customHeight="1" thickBot="1">
      <c r="B34" s="229" t="s">
        <v>132</v>
      </c>
      <c r="C34" s="230"/>
      <c r="D34" s="95">
        <f>D9-D31</f>
        <v>103262</v>
      </c>
    </row>
    <row r="35" spans="2:4" ht="16.5" customHeight="1">
      <c r="B35" s="163"/>
      <c r="C35" s="163"/>
      <c r="D35" s="157"/>
    </row>
    <row r="36" spans="2:4" ht="18">
      <c r="B36" s="207" t="s">
        <v>155</v>
      </c>
      <c r="C36" s="207"/>
      <c r="D36" s="66"/>
    </row>
    <row r="37" spans="2:4" ht="30">
      <c r="B37" s="10" t="s">
        <v>156</v>
      </c>
      <c r="C37" s="17"/>
      <c r="D37" s="71" t="s">
        <v>70</v>
      </c>
    </row>
    <row r="38" spans="2:3" ht="15.75">
      <c r="B38" s="10" t="s">
        <v>157</v>
      </c>
      <c r="C38" s="1"/>
    </row>
  </sheetData>
  <sheetProtection password="EF44" sheet="1" objects="1" scenarios="1"/>
  <mergeCells count="12">
    <mergeCell ref="B12:B13"/>
    <mergeCell ref="C12:C13"/>
    <mergeCell ref="B36:C36"/>
    <mergeCell ref="B34:C34"/>
    <mergeCell ref="B31:C31"/>
    <mergeCell ref="B2:D2"/>
    <mergeCell ref="B4:C4"/>
    <mergeCell ref="B5:C5"/>
    <mergeCell ref="B8:C8"/>
    <mergeCell ref="D12:D13"/>
    <mergeCell ref="B9:C9"/>
    <mergeCell ref="B11:C1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2018-12-06T18:01:08Z</cp:lastPrinted>
  <dcterms:created xsi:type="dcterms:W3CDTF">1996-10-14T23:33:28Z</dcterms:created>
  <dcterms:modified xsi:type="dcterms:W3CDTF">2020-09-10T08:19:05Z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0x01010024FDFCB8F6C9F445A36D5BA230A7C2E8</vt:lpwstr>
  </property>
</Properties>
</file>