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6345" tabRatio="790" activeTab="0"/>
  </bookViews>
  <sheets>
    <sheet name="FP prihodi 2017." sheetId="1" r:id="rId1"/>
    <sheet name="FP rashodi 2017." sheetId="2" r:id="rId2"/>
    <sheet name="Plan DI 2017." sheetId="3" r:id="rId3"/>
    <sheet name="Rashodi 2017. HRZZ" sheetId="4" r:id="rId4"/>
    <sheet name="Rashodi 2017. UKF" sheetId="5" r:id="rId5"/>
    <sheet name="Rashodi 2017. Fond" sheetId="6" r:id="rId6"/>
    <sheet name="Rashodi 2017.  ESF doktorandi" sheetId="7" r:id="rId7"/>
    <sheet name="Rashodi 2017. ESF Znans. surad." sheetId="8" r:id="rId8"/>
    <sheet name="Rashodi 2017. TENURE TRACK" sheetId="9" r:id="rId9"/>
    <sheet name="Rashodi 2017. HR-CH" sheetId="10" r:id="rId10"/>
  </sheets>
  <definedNames>
    <definedName name="_xlnm.Print_Area" localSheetId="0">'FP prihodi 2017.'!$A$1:$E$55</definedName>
    <definedName name="_xlnm.Print_Area" localSheetId="1">'FP rashodi 2017.'!$A$1:$E$82</definedName>
    <definedName name="_xlnm.Print_Area" localSheetId="2">'Plan DI 2017.'!$A$1:$E$24</definedName>
    <definedName name="_xlnm.Print_Area" localSheetId="6">'Rashodi 2017.  ESF doktorandi'!$A$1:$F$54</definedName>
    <definedName name="_xlnm.Print_Area" localSheetId="7">'Rashodi 2017. ESF Znans. surad.'!$A$1:$E$56</definedName>
    <definedName name="_xlnm.Print_Area" localSheetId="5">'Rashodi 2017. Fond'!$A$1:$E$22</definedName>
    <definedName name="_xlnm.Print_Area" localSheetId="9">'Rashodi 2017. HR-CH'!$A$1:$E$36</definedName>
    <definedName name="_xlnm.Print_Area" localSheetId="3">'Rashodi 2017. HRZZ'!$A$1:$E$93</definedName>
    <definedName name="_xlnm.Print_Area" localSheetId="8">'Rashodi 2017. TENURE TRACK'!$A$1:$E$35</definedName>
    <definedName name="_xlnm.Print_Area" localSheetId="4">'Rashodi 2017. UKF'!$A$1:$E$37</definedName>
    <definedName name="_xlnm.Print_Titles" localSheetId="1">'FP rashodi 2017.'!$18:$20</definedName>
  </definedNames>
  <calcPr fullCalcOnLoad="1"/>
</workbook>
</file>

<file path=xl/sharedStrings.xml><?xml version="1.0" encoding="utf-8"?>
<sst xmlns="http://schemas.openxmlformats.org/spreadsheetml/2006/main" count="459" uniqueCount="142">
  <si>
    <t>Naziv računa</t>
  </si>
  <si>
    <t>Plaće</t>
  </si>
  <si>
    <t>Plaće za redovan rad</t>
  </si>
  <si>
    <t>Doprinosi na plaće</t>
  </si>
  <si>
    <t xml:space="preserve">Doprinosi za zdravstveno osiguranje </t>
  </si>
  <si>
    <t>Doprinosi za zapošljavanje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</si>
  <si>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</si>
  <si>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</si>
  <si>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</si>
  <si>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</si>
  <si>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</si>
  <si>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</si>
  <si>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</si>
  <si>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</si>
  <si>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</si>
  <si>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</si>
  <si>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</si>
  <si>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</si>
  <si>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</si>
  <si>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</si>
  <si>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</si>
  <si>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</si>
  <si>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</si>
  <si>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</si>
  <si>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</si>
  <si>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</si>
  <si>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</si>
  <si>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</si>
  <si>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</si>
  <si>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</si>
  <si>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</si>
  <si>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</si>
  <si>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</si>
  <si>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</si>
  <si>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</si>
  <si>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Zdravstvene usluge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</si>
  <si>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</si>
  <si>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</si>
  <si>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</si>
  <si>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</si>
  <si>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</si>
  <si>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</si>
  <si>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</si>
  <si>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</si>
  <si>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</si>
  <si>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</si>
  <si>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</si>
  <si>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</si>
  <si>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</si>
  <si>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</si>
  <si>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</si>
  <si>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</si>
  <si>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</si>
  <si>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</si>
  <si>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</si>
  <si>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</si>
  <si>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</si>
  <si>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</si>
  <si>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</si>
  <si>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</si>
  <si>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</si>
  <si>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predsjednik Upravnog odbora</t>
  </si>
  <si>
    <t>akademik Dario Vretenar</t>
  </si>
  <si>
    <t>0123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</si>
  <si>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</si>
  <si>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</si>
  <si>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</si>
  <si>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</si>
  <si>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</si>
  <si>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</si>
  <si>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</si>
  <si>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</si>
  <si>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predsjednik Upravnog odbora
akademik Dario Vretenar</t>
  </si>
  <si>
    <t xml:space="preserve">Naziv neprofitne organizacije: </t>
  </si>
  <si>
    <t>PLAN NABAVE DUGOTRAJNE IMOVINE</t>
  </si>
  <si>
    <t>*U ovom iznosu se nalazi i 10.000.000 kn osnovne imovine koja se ne smije trošiti.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</si>
  <si>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</si>
  <si>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</si>
  <si>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</si>
  <si>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</si>
  <si>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(doktorandi Zaklade)</t>
  </si>
  <si>
    <t>Prihodi od donacija iz državnog proračuna (STP II projekt - UKF)</t>
  </si>
  <si>
    <t>Prihodi od naknade štete i refundacija</t>
  </si>
  <si>
    <t>Prihodi od naknade šteta</t>
  </si>
  <si>
    <t>Prihodi od refundacija</t>
  </si>
  <si>
    <t>Plan 2017.</t>
  </si>
  <si>
    <t>Račun 5221 Ukupno preneseni višak prihoda iz prethodnih godina</t>
  </si>
  <si>
    <t>3. Ostatak prenesenog viška prihoda iz prethodnih godina*</t>
  </si>
  <si>
    <t xml:space="preserve">1. Korištenje prenesenog viška prihoda u 2017. godini (za rad Zaklade iz prihoda od osnovne imovine Zaklade iz 2016.) </t>
  </si>
  <si>
    <t>Račun 2922 Odgođeno priznavanje prihoda</t>
  </si>
  <si>
    <t>Kamate na oročena sredstva i depozite po viđenju (osnovna imovina)</t>
  </si>
  <si>
    <t>Prihodi od donacija iz državnog proračuna (TENURE TRACK)</t>
  </si>
  <si>
    <t>Prihodi od donacija iz državnog proračuna (HRVATSKO-ŠVICARSKI ISTRAŽIVAČKI PROGRAM)</t>
  </si>
  <si>
    <t>Prihodi od donacija iz državnog proračuna (ESF - ZNANSTVENA SURADNJA)</t>
  </si>
  <si>
    <t>Prihodi od trgovačkih društava i ostalih pravnih osoba</t>
  </si>
  <si>
    <t xml:space="preserve">SVEUKUPNO </t>
  </si>
  <si>
    <t xml:space="preserve">Korištenje prenesenog viška prihoda u 2017. godini </t>
  </si>
  <si>
    <t>4. Razlika između prihoda i rashoda u 2017. godini koja će biti pripisana ostatku prenesenog viška prihoda iz prethodnih godina**</t>
  </si>
  <si>
    <t>Razlika između prihoda i rashoda u 2017. godini koja će biti pripisana ostatku prenesenog viška iz prethodnih godina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</si>
  <si>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</si>
  <si>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</si>
  <si>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</si>
  <si>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</si>
  <si>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Licence</t>
  </si>
  <si>
    <t>Naknade za prijevoz, za rad na terenu i odvojen život</t>
  </si>
  <si>
    <t>Ostali financijski rashodi</t>
  </si>
  <si>
    <t>Ostali nespomenuti rashodi</t>
  </si>
  <si>
    <t>Naknade članovima u predstavničkim i izvršnim tjelima, povjerenstvima i slično</t>
  </si>
  <si>
    <t>Prihodi od donacija (iz proračuna)</t>
  </si>
  <si>
    <t xml:space="preserve">Prihodi od donacija (iz proračuna) </t>
  </si>
  <si>
    <t>Doprinosi za zapošljavanje osoba s invaliditetom</t>
  </si>
  <si>
    <t xml:space="preserve">Ostale usluge </t>
  </si>
  <si>
    <t>Prihodi od donacija (od trgovačkih društava i ostalih pravnih osoba)</t>
  </si>
  <si>
    <t>Razlika između prihoda i rashoda u 2017. godini koja će biti prenesena u sljedeću godinu</t>
  </si>
  <si>
    <t xml:space="preserve">Prihodi od donacija </t>
  </si>
  <si>
    <t>Razlika između prihoda i rashoda u 2017. godini koja će se pokriti iz prenesenog viška iz prethodnih godina</t>
  </si>
  <si>
    <t>SVEUKUPNO</t>
  </si>
  <si>
    <t>UKUPNO</t>
  </si>
  <si>
    <t>Prihodi od donacija iz državnog proračuna (ESF - DOKTORANDI)</t>
  </si>
  <si>
    <t>Ostala prava - ulaganja na tuđoj imovini radi prava korištenja</t>
  </si>
  <si>
    <t>REBALANS FINANCIJSKOG PLANA - Plan prihoda za 2017. godinu (sve aktivnosti Zaklade)</t>
  </si>
  <si>
    <t>REBALANS PLANA NABAVE DUGOTRAJNE IMOVINE (sve aktivnosti Zaklade)</t>
  </si>
  <si>
    <t>REBALANS FINANCIJSKOG PLANA - Plan rashoda za 2017. godinu (aktivnost STPII projekt - Fond „Jedinstvo uz pomoć znanja“)</t>
  </si>
  <si>
    <t>REBALANS FINANCIJSKOG PLANA - Plan rashoda za 2017. godinu (aktivnost Program poticanja istraživačkih i razvojnih aktivnosti u području klimatskih promjena u suradnji s Fondom za zaštitu okoliša i energetsku učinkovitost)</t>
  </si>
  <si>
    <t>REBALANS FINANCIJSKOG PLANA - Plan rashoda za 2017. godinu (aktivnost Projekt razvoja karijera mladih istraživača – izobrazba novih doktora znanosti)</t>
  </si>
  <si>
    <t>REBALANS FINANCIJSKOG PLANA - Plan rashoda za 2017. godinu (aktivnost Program suradnje s hrvatskim znanstvenicima u dijaspori „ZNANSTVENA SURADNJA“)</t>
  </si>
  <si>
    <t>REBALANS FINANCIJSKOG PLANA - Plan rashoda za 2017. godinu (aktivnost TENURE TRACK pilot program)</t>
  </si>
  <si>
    <t>REBALANS FINANCIJSKOG PLANA - Plan rashoda za 2017. godinu (aktivnost HRVATSKO- ŠVICARSKI ISTRAŽIVAČKI PROGRAM)</t>
  </si>
  <si>
    <t>REBALANS FINANCIJSKOG PLANA - Plan rashoda za 2017. godinu (aktivnosti PROGRAMI I PROJEKTI ZAKLADE I PROGRAM DOKTORANADA I POSLIJEDOKTORANADA ZAKLADE)</t>
  </si>
  <si>
    <t xml:space="preserve">Razlika između primitaka i izdataka u 2017. godini </t>
  </si>
  <si>
    <t>Prihodi od donacija iz državnog proračuna (programi i projekti Zaklade)</t>
  </si>
  <si>
    <t>Prihodi od donacija iz državnog proračuna (programi i projekti Zaklade - poslovanje Zaklade)</t>
  </si>
  <si>
    <t>Prihodi od trgovačkih društava i ostalih pravnih osoba (FZOEU)</t>
  </si>
  <si>
    <t>Prihodi od trgovačkih društava i ostalih pravnih osoba (AbbVie)</t>
  </si>
  <si>
    <t>Prihodi od donacija iz državnog proračuna (NEOS sustav)</t>
  </si>
  <si>
    <t>2. Korištenje prenesenog viška prihoda u 2017. godini (za projekte Zaklade iz prenesenog viška za financiranje znanstveno-istraživačkih projekata)</t>
  </si>
  <si>
    <t>REBALANS FINANCIJSKOG PLANA - Plan rashoda za 2017. godinu (sve aktivnosti Zaklade)</t>
  </si>
  <si>
    <t>**U ovom iznosu su uključeni sljedeći iznosi za prijenos u naredne poslovne godine: aktivnost ESF doktorandi 27.171.950 kn; aktivnost ESF Znanstvena suradnja 16.904.125 kn i aktivnost HRVATSKO - ŠVICARSKI ISTRAŽIVAČKI PROGRAM 259.122 kn.</t>
  </si>
  <si>
    <t>1. Odgođeni prihod u 2017. godini (za doktorande Zaklade)</t>
  </si>
  <si>
    <t xml:space="preserve">2. Ostatak odgođenog prihoda u 2017. godini (NEOS sustav) </t>
  </si>
  <si>
    <t>Broj: O-1272-2017</t>
  </si>
  <si>
    <t>Zagreb, 23.05.2017.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</si>
</sst>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\-#,##0\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5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3" fontId="3" fillId="0" borderId="10" xfId="0" applyNumberFormat="1" applyFont="1" applyFill="1" applyBorder="1" applyAlignment="1" quotePrefix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0" fontId="10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3" fontId="3" fillId="0" borderId="24" xfId="0" applyNumberFormat="1" applyFont="1" applyFill="1" applyBorder="1" applyAlignment="1" quotePrefix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58" fillId="0" borderId="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/>
    </xf>
    <xf numFmtId="3" fontId="60" fillId="0" borderId="10" xfId="0" applyNumberFormat="1" applyFont="1" applyFill="1" applyBorder="1" applyAlignment="1">
      <alignment horizontal="right" vertical="center"/>
    </xf>
    <xf numFmtId="3" fontId="60" fillId="0" borderId="11" xfId="0" applyNumberFormat="1" applyFont="1" applyFill="1" applyBorder="1" applyAlignment="1">
      <alignment horizontal="right" vertical="center"/>
    </xf>
    <xf numFmtId="3" fontId="57" fillId="0" borderId="25" xfId="0" applyNumberFormat="1" applyFont="1" applyFill="1" applyBorder="1" applyAlignment="1">
      <alignment horizontal="right" vertical="center"/>
    </xf>
    <xf numFmtId="3" fontId="59" fillId="0" borderId="11" xfId="0" applyNumberFormat="1" applyFont="1" applyFill="1" applyBorder="1" applyAlignment="1">
      <alignment horizontal="right" vertical="center"/>
    </xf>
    <xf numFmtId="3" fontId="59" fillId="0" borderId="2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3" fontId="57" fillId="0" borderId="25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3" fontId="60" fillId="0" borderId="25" xfId="0" applyNumberFormat="1" applyFont="1" applyFill="1" applyBorder="1" applyAlignment="1">
      <alignment horizontal="right" vertical="center" wrapText="1"/>
    </xf>
    <xf numFmtId="3" fontId="60" fillId="0" borderId="32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3" fontId="60" fillId="0" borderId="26" xfId="0" applyNumberFormat="1" applyFont="1" applyFill="1" applyBorder="1" applyAlignment="1">
      <alignment vertical="center"/>
    </xf>
    <xf numFmtId="4" fontId="6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 quotePrefix="1">
      <alignment horizontal="right" vertical="center" wrapText="1"/>
    </xf>
    <xf numFmtId="3" fontId="57" fillId="0" borderId="26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64" fontId="60" fillId="0" borderId="26" xfId="0" applyNumberFormat="1" applyFont="1" applyFill="1" applyBorder="1" applyAlignment="1" quotePrefix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 quotePrefix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24" xfId="0" applyNumberFormat="1" applyFont="1" applyFill="1" applyBorder="1" applyAlignment="1" quotePrefix="1">
      <alignment horizontal="right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 quotePrefix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 quotePrefix="1">
      <alignment horizontal="left"/>
    </xf>
    <xf numFmtId="3" fontId="3" fillId="0" borderId="12" xfId="0" applyNumberFormat="1" applyFont="1" applyFill="1" applyBorder="1" applyAlignment="1">
      <alignment horizontal="left" wrapText="1"/>
    </xf>
    <xf numFmtId="3" fontId="3" fillId="0" borderId="43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left"/>
    </xf>
    <xf numFmtId="3" fontId="3" fillId="0" borderId="46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 wrapText="1"/>
    </xf>
    <xf numFmtId="0" fontId="3" fillId="0" borderId="47" xfId="0" applyNumberFormat="1" applyFont="1" applyFill="1" applyBorder="1" applyAlignment="1">
      <alignment horizontal="left" wrapText="1"/>
    </xf>
    <xf numFmtId="3" fontId="2" fillId="0" borderId="25" xfId="0" applyNumberFormat="1" applyFont="1" applyFill="1" applyBorder="1" applyAlignment="1" quotePrefix="1">
      <alignment horizontal="center" vertical="center" wrapText="1"/>
    </xf>
    <xf numFmtId="3" fontId="3" fillId="0" borderId="48" xfId="0" applyNumberFormat="1" applyFont="1" applyFill="1" applyBorder="1" applyAlignment="1">
      <alignment horizontal="left" wrapText="1"/>
    </xf>
    <xf numFmtId="3" fontId="3" fillId="0" borderId="49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3" fontId="9" fillId="0" borderId="43" xfId="0" applyNumberFormat="1" applyFont="1" applyFill="1" applyBorder="1" applyAlignment="1">
      <alignment horizontal="left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quotePrefix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 quotePrefix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left" wrapText="1"/>
    </xf>
    <xf numFmtId="3" fontId="2" fillId="0" borderId="43" xfId="0" applyNumberFormat="1" applyFont="1" applyFill="1" applyBorder="1" applyAlignment="1">
      <alignment horizontal="left" wrapText="1"/>
    </xf>
    <xf numFmtId="3" fontId="3" fillId="0" borderId="30" xfId="0" applyNumberFormat="1" applyFont="1" applyFill="1" applyBorder="1" applyAlignment="1">
      <alignment horizontal="left" wrapText="1"/>
    </xf>
    <xf numFmtId="3" fontId="3" fillId="0" borderId="47" xfId="0" applyNumberFormat="1" applyFont="1" applyFill="1" applyBorder="1" applyAlignment="1">
      <alignment horizontal="left" wrapText="1"/>
    </xf>
    <xf numFmtId="3" fontId="9" fillId="0" borderId="43" xfId="0" applyNumberFormat="1" applyFont="1" applyFill="1" applyBorder="1" applyAlignment="1" quotePrefix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quotePrefix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2:H53"/>
  <sheetViews>
    <sheetView tabSelected="1" zoomScale="80" zoomScaleNormal="80" workbookViewId="0" topLeftCell="A1">
      <selection activeCell="B2" sqref="B2:D2"/>
    </sheetView>
  </sheetViews>
  <sheetFormatPr defaultColWidth="9.140625" defaultRowHeight="12.75"/>
  <cols>
    <col min="1" max="1" width="32.421875" style="0" customWidth="1"/>
    <col min="2" max="2" width="12.7109375" style="0" customWidth="1"/>
    <col min="3" max="3" width="71.00390625" style="0" customWidth="1"/>
    <col min="4" max="4" width="42.421875" style="0" customWidth="1"/>
    <col min="5" max="5" width="23.57421875" style="0" customWidth="1"/>
    <col min="6" max="7" width="0" style="0" hidden="1" customWidth="1"/>
    <col min="8" max="8" width="14.140625" style="0" bestFit="1" customWidth="1"/>
  </cols>
  <sheetData>
    <row r="1" ht="45.75" customHeight="1"/>
    <row r="2" spans="2:5" s="1" customFormat="1" ht="64.5" customHeight="1">
      <c r="B2" s="165" t="s">
        <v>120</v>
      </c>
      <c r="C2" s="165"/>
      <c r="D2" s="165"/>
      <c r="E2" s="8"/>
    </row>
    <row r="3" spans="2:4" s="1" customFormat="1" ht="15.75" customHeight="1">
      <c r="B3" s="166"/>
      <c r="C3" s="167"/>
      <c r="D3" s="167"/>
    </row>
    <row r="4" spans="2:5" s="1" customFormat="1" ht="15.75" customHeight="1">
      <c r="B4" s="67" t="s">
        <v>23</v>
      </c>
      <c r="C4" s="68"/>
      <c r="D4" s="96" t="s">
        <v>22</v>
      </c>
      <c r="E4" s="9"/>
    </row>
    <row r="5" spans="2:5" s="1" customFormat="1" ht="15.75" customHeight="1">
      <c r="B5" s="67"/>
      <c r="C5" s="68"/>
      <c r="D5" s="96"/>
      <c r="E5" s="9"/>
    </row>
    <row r="6" spans="2:5" s="1" customFormat="1" ht="13.5" customHeight="1">
      <c r="B6" s="168" t="s">
        <v>26</v>
      </c>
      <c r="C6" s="168"/>
      <c r="D6" s="170" t="s">
        <v>46</v>
      </c>
      <c r="E6" s="9"/>
    </row>
    <row r="7" spans="2:5" s="1" customFormat="1" ht="34.5" customHeight="1" thickBot="1">
      <c r="B7" s="169"/>
      <c r="C7" s="169"/>
      <c r="D7" s="171"/>
      <c r="E7" s="9"/>
    </row>
    <row r="8" spans="2:5" s="1" customFormat="1" ht="19.5" customHeight="1">
      <c r="B8" s="172" t="s">
        <v>76</v>
      </c>
      <c r="C8" s="174" t="s">
        <v>0</v>
      </c>
      <c r="D8" s="156" t="s">
        <v>85</v>
      </c>
      <c r="E8" s="9"/>
    </row>
    <row r="9" spans="2:4" s="1" customFormat="1" ht="19.5" customHeight="1" thickBot="1">
      <c r="B9" s="173"/>
      <c r="C9" s="175"/>
      <c r="D9" s="157"/>
    </row>
    <row r="10" spans="2:4" s="1" customFormat="1" ht="24.75" customHeight="1">
      <c r="B10" s="100">
        <v>34</v>
      </c>
      <c r="C10" s="101" t="s">
        <v>24</v>
      </c>
      <c r="D10" s="102">
        <f>SUM(D11)</f>
        <v>69000</v>
      </c>
    </row>
    <row r="11" spans="2:4" s="1" customFormat="1" ht="19.5" customHeight="1">
      <c r="B11" s="103">
        <v>341</v>
      </c>
      <c r="C11" s="104" t="s">
        <v>77</v>
      </c>
      <c r="D11" s="102">
        <f>SUM(D12:D13)</f>
        <v>69000</v>
      </c>
    </row>
    <row r="12" spans="2:4" s="1" customFormat="1" ht="28.5" customHeight="1">
      <c r="B12" s="105">
        <v>3413</v>
      </c>
      <c r="C12" s="106" t="s">
        <v>90</v>
      </c>
      <c r="D12" s="107">
        <v>66000</v>
      </c>
    </row>
    <row r="13" spans="2:4" s="1" customFormat="1" ht="15.75" customHeight="1">
      <c r="B13" s="105">
        <v>3415</v>
      </c>
      <c r="C13" s="106" t="s">
        <v>78</v>
      </c>
      <c r="D13" s="108">
        <v>3000</v>
      </c>
    </row>
    <row r="14" spans="2:4" s="1" customFormat="1" ht="24.75" customHeight="1">
      <c r="B14" s="103">
        <v>35</v>
      </c>
      <c r="C14" s="104" t="s">
        <v>25</v>
      </c>
      <c r="D14" s="109">
        <f>D15+D25</f>
        <v>191667552</v>
      </c>
    </row>
    <row r="15" spans="2:5" s="1" customFormat="1" ht="19.5" customHeight="1">
      <c r="B15" s="103">
        <v>351</v>
      </c>
      <c r="C15" s="104" t="s">
        <v>79</v>
      </c>
      <c r="D15" s="110">
        <f>SUM(D16:D24)</f>
        <v>183450622</v>
      </c>
      <c r="E15" s="146"/>
    </row>
    <row r="16" spans="2:8" s="1" customFormat="1" ht="30.75" customHeight="1">
      <c r="B16" s="105">
        <v>3511</v>
      </c>
      <c r="C16" s="106" t="s">
        <v>130</v>
      </c>
      <c r="D16" s="21">
        <v>83466000</v>
      </c>
      <c r="H16" s="146"/>
    </row>
    <row r="17" spans="2:4" s="1" customFormat="1" ht="30.75" customHeight="1">
      <c r="B17" s="105">
        <v>3511</v>
      </c>
      <c r="C17" s="106" t="s">
        <v>131</v>
      </c>
      <c r="D17" s="21">
        <v>6534000</v>
      </c>
    </row>
    <row r="18" spans="2:4" s="1" customFormat="1" ht="30" customHeight="1">
      <c r="B18" s="105">
        <v>3511</v>
      </c>
      <c r="C18" s="106" t="s">
        <v>80</v>
      </c>
      <c r="D18" s="21">
        <v>41832000</v>
      </c>
    </row>
    <row r="19" spans="2:4" s="1" customFormat="1" ht="30" customHeight="1">
      <c r="B19" s="105">
        <v>3511</v>
      </c>
      <c r="C19" s="106" t="s">
        <v>134</v>
      </c>
      <c r="D19" s="21">
        <v>62700</v>
      </c>
    </row>
    <row r="20" spans="2:4" s="1" customFormat="1" ht="30" customHeight="1">
      <c r="B20" s="105">
        <v>3511</v>
      </c>
      <c r="C20" s="106" t="s">
        <v>81</v>
      </c>
      <c r="D20" s="21">
        <v>477000</v>
      </c>
    </row>
    <row r="21" spans="2:4" s="1" customFormat="1" ht="15.75" customHeight="1">
      <c r="B21" s="105">
        <v>3511</v>
      </c>
      <c r="C21" s="106" t="s">
        <v>118</v>
      </c>
      <c r="D21" s="21">
        <v>32436000</v>
      </c>
    </row>
    <row r="22" spans="2:4" s="1" customFormat="1" ht="30" customHeight="1">
      <c r="B22" s="105">
        <v>3511</v>
      </c>
      <c r="C22" s="106" t="s">
        <v>93</v>
      </c>
      <c r="D22" s="21">
        <v>17998920</v>
      </c>
    </row>
    <row r="23" spans="2:4" s="1" customFormat="1" ht="15.75" customHeight="1">
      <c r="B23" s="105">
        <v>3511</v>
      </c>
      <c r="C23" s="106" t="s">
        <v>91</v>
      </c>
      <c r="D23" s="21">
        <v>248700</v>
      </c>
    </row>
    <row r="24" spans="2:4" s="1" customFormat="1" ht="30" customHeight="1">
      <c r="B24" s="105">
        <v>3511</v>
      </c>
      <c r="C24" s="106" t="s">
        <v>92</v>
      </c>
      <c r="D24" s="21">
        <v>395302</v>
      </c>
    </row>
    <row r="25" spans="2:4" s="1" customFormat="1" ht="19.5" customHeight="1">
      <c r="B25" s="103">
        <v>353</v>
      </c>
      <c r="C25" s="104" t="s">
        <v>94</v>
      </c>
      <c r="D25" s="109">
        <f>SUM(D26:D27)</f>
        <v>8216930</v>
      </c>
    </row>
    <row r="26" spans="2:4" s="1" customFormat="1" ht="15.75" customHeight="1">
      <c r="B26" s="105">
        <v>3531</v>
      </c>
      <c r="C26" s="106" t="s">
        <v>132</v>
      </c>
      <c r="D26" s="21">
        <v>8166930</v>
      </c>
    </row>
    <row r="27" spans="2:4" s="1" customFormat="1" ht="15.75" customHeight="1">
      <c r="B27" s="145">
        <v>3531</v>
      </c>
      <c r="C27" s="106" t="s">
        <v>133</v>
      </c>
      <c r="D27" s="21">
        <v>50000</v>
      </c>
    </row>
    <row r="28" spans="2:4" s="1" customFormat="1" ht="24.75" customHeight="1">
      <c r="B28" s="111">
        <v>36</v>
      </c>
      <c r="C28" s="112" t="s">
        <v>20</v>
      </c>
      <c r="D28" s="46">
        <f>D29</f>
        <v>9000</v>
      </c>
    </row>
    <row r="29" spans="2:4" s="1" customFormat="1" ht="19.5" customHeight="1">
      <c r="B29" s="111">
        <v>361</v>
      </c>
      <c r="C29" s="112" t="s">
        <v>82</v>
      </c>
      <c r="D29" s="46">
        <f>SUM(D30:D31)</f>
        <v>9000</v>
      </c>
    </row>
    <row r="30" spans="2:4" s="1" customFormat="1" ht="15.75" customHeight="1">
      <c r="B30" s="113">
        <v>3611</v>
      </c>
      <c r="C30" s="114" t="s">
        <v>83</v>
      </c>
      <c r="D30" s="93">
        <v>1000</v>
      </c>
    </row>
    <row r="31" spans="2:4" s="1" customFormat="1" ht="15.75" customHeight="1" thickBot="1">
      <c r="B31" s="113">
        <v>3612</v>
      </c>
      <c r="C31" s="114" t="s">
        <v>84</v>
      </c>
      <c r="D31" s="84">
        <v>8000</v>
      </c>
    </row>
    <row r="32" spans="2:4" s="1" customFormat="1" ht="19.5" customHeight="1">
      <c r="B32" s="158" t="s">
        <v>28</v>
      </c>
      <c r="C32" s="159"/>
      <c r="D32" s="163">
        <f>D10+D14+D28</f>
        <v>191745552</v>
      </c>
    </row>
    <row r="33" spans="2:5" s="1" customFormat="1" ht="19.5" customHeight="1" thickBot="1">
      <c r="B33" s="160"/>
      <c r="C33" s="161"/>
      <c r="D33" s="164"/>
      <c r="E33" s="146"/>
    </row>
    <row r="34" spans="2:4" s="1" customFormat="1" ht="24.75" customHeight="1" thickBot="1">
      <c r="B34" s="154" t="s">
        <v>96</v>
      </c>
      <c r="C34" s="155"/>
      <c r="D34" s="90">
        <v>65958823</v>
      </c>
    </row>
    <row r="35" spans="2:5" s="1" customFormat="1" ht="30" customHeight="1" thickBot="1">
      <c r="B35" s="154" t="s">
        <v>95</v>
      </c>
      <c r="C35" s="155"/>
      <c r="D35" s="98">
        <f>D32+D34</f>
        <v>257704375</v>
      </c>
      <c r="E35" s="146"/>
    </row>
    <row r="36" spans="2:4" s="1" customFormat="1" ht="30" customHeight="1">
      <c r="B36" s="22"/>
      <c r="C36" s="23"/>
      <c r="D36" s="23"/>
    </row>
    <row r="37" spans="2:4" s="1" customFormat="1" ht="15.75" customHeight="1" thickBot="1">
      <c r="B37" s="17"/>
      <c r="C37" s="17"/>
      <c r="D37" s="17"/>
    </row>
    <row r="38" spans="2:4" s="1" customFormat="1" ht="30" customHeight="1" thickBot="1">
      <c r="B38" s="162" t="s">
        <v>86</v>
      </c>
      <c r="C38" s="162"/>
      <c r="D38" s="144">
        <v>146945995</v>
      </c>
    </row>
    <row r="39" spans="2:5" s="1" customFormat="1" ht="39.75" customHeight="1" thickBot="1">
      <c r="B39" s="153" t="s">
        <v>88</v>
      </c>
      <c r="C39" s="153"/>
      <c r="D39" s="115">
        <v>18350</v>
      </c>
      <c r="E39" s="116"/>
    </row>
    <row r="40" spans="2:5" s="1" customFormat="1" ht="46.5" customHeight="1" thickBot="1">
      <c r="B40" s="179" t="s">
        <v>135</v>
      </c>
      <c r="C40" s="179"/>
      <c r="D40" s="115">
        <f>D34-D39</f>
        <v>65940473</v>
      </c>
      <c r="E40" s="117"/>
    </row>
    <row r="41" spans="2:5" s="1" customFormat="1" ht="39.75" customHeight="1" thickBot="1">
      <c r="B41" s="153" t="s">
        <v>87</v>
      </c>
      <c r="C41" s="153"/>
      <c r="D41" s="115">
        <f>D38-D39-D40</f>
        <v>80987172</v>
      </c>
      <c r="E41" s="117"/>
    </row>
    <row r="42" spans="2:8" s="1" customFormat="1" ht="39.75" customHeight="1" thickBot="1">
      <c r="B42" s="153" t="s">
        <v>97</v>
      </c>
      <c r="C42" s="153"/>
      <c r="D42" s="147">
        <f>-44335197</f>
        <v>-44335197</v>
      </c>
      <c r="E42" s="117"/>
      <c r="H42" s="146"/>
    </row>
    <row r="43" spans="2:8" s="1" customFormat="1" ht="30" customHeight="1">
      <c r="B43" s="178" t="s">
        <v>75</v>
      </c>
      <c r="C43" s="178"/>
      <c r="D43" s="178"/>
      <c r="H43" s="146"/>
    </row>
    <row r="44" spans="2:8" s="1" customFormat="1" ht="51" customHeight="1">
      <c r="B44" s="180" t="s">
        <v>137</v>
      </c>
      <c r="C44" s="180"/>
      <c r="D44" s="180"/>
      <c r="H44" s="146"/>
    </row>
    <row r="45" spans="2:4" s="1" customFormat="1" ht="15.75" thickBot="1">
      <c r="B45" s="17"/>
      <c r="C45" s="17"/>
      <c r="D45" s="17"/>
    </row>
    <row r="46" spans="2:4" s="1" customFormat="1" ht="30" customHeight="1" thickBot="1">
      <c r="B46" s="162" t="s">
        <v>89</v>
      </c>
      <c r="C46" s="162"/>
      <c r="D46" s="144">
        <f>SUM(D47:D48)</f>
        <v>6342292</v>
      </c>
    </row>
    <row r="47" spans="2:4" s="1" customFormat="1" ht="39.75" customHeight="1" thickBot="1">
      <c r="B47" s="176" t="s">
        <v>138</v>
      </c>
      <c r="C47" s="177"/>
      <c r="D47" s="115">
        <v>6131492</v>
      </c>
    </row>
    <row r="48" spans="2:4" s="1" customFormat="1" ht="39" customHeight="1" thickBot="1">
      <c r="B48" s="176" t="s">
        <v>139</v>
      </c>
      <c r="C48" s="177"/>
      <c r="D48" s="115">
        <v>210800</v>
      </c>
    </row>
    <row r="49" spans="2:4" s="1" customFormat="1" ht="18" customHeight="1">
      <c r="B49" s="80"/>
      <c r="C49" s="92"/>
      <c r="D49" s="92"/>
    </row>
    <row r="50" s="1" customFormat="1" ht="21" customHeight="1">
      <c r="B50" s="10" t="s">
        <v>140</v>
      </c>
    </row>
    <row r="51" s="17" customFormat="1" ht="24.75" customHeight="1">
      <c r="B51" s="10" t="s">
        <v>141</v>
      </c>
    </row>
    <row r="52" spans="2:4" s="1" customFormat="1" ht="15">
      <c r="B52" s="18"/>
      <c r="D52" s="97" t="s">
        <v>61</v>
      </c>
    </row>
    <row r="53" s="1" customFormat="1" ht="15">
      <c r="D53" s="97" t="s">
        <v>62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</sheetData>
  <sheetProtection password="EF44" sheet="1" objects="1" scenarios="1"/>
  <mergeCells count="21">
    <mergeCell ref="B48:C48"/>
    <mergeCell ref="B47:C47"/>
    <mergeCell ref="B43:D43"/>
    <mergeCell ref="B46:C46"/>
    <mergeCell ref="B42:C42"/>
    <mergeCell ref="B40:C40"/>
    <mergeCell ref="B44:D44"/>
    <mergeCell ref="B41:C41"/>
    <mergeCell ref="B2:D2"/>
    <mergeCell ref="B3:D3"/>
    <mergeCell ref="B6:C7"/>
    <mergeCell ref="D6:D7"/>
    <mergeCell ref="B8:B9"/>
    <mergeCell ref="C8:C9"/>
    <mergeCell ref="B39:C39"/>
    <mergeCell ref="B34:C34"/>
    <mergeCell ref="D8:D9"/>
    <mergeCell ref="B32:C33"/>
    <mergeCell ref="B35:C35"/>
    <mergeCell ref="B38:C38"/>
    <mergeCell ref="D32:D3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rowBreaks count="1" manualBreakCount="1">
    <brk id="35" max="4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D2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4" ht="64.5" customHeight="1">
      <c r="B2" s="189" t="s">
        <v>127</v>
      </c>
      <c r="C2" s="189"/>
      <c r="D2" s="189"/>
    </row>
    <row r="3" spans="2:4" ht="14.25" customHeight="1">
      <c r="B3" s="16"/>
      <c r="C3" s="16"/>
      <c r="D3" s="121"/>
    </row>
    <row r="4" spans="2:4" ht="18" customHeight="1">
      <c r="B4" s="185" t="s">
        <v>73</v>
      </c>
      <c r="C4" s="186"/>
      <c r="D4" s="74" t="s">
        <v>22</v>
      </c>
    </row>
    <row r="5" spans="2:4" ht="15.75">
      <c r="B5" s="184"/>
      <c r="C5" s="184"/>
      <c r="D5" s="26"/>
    </row>
    <row r="6" spans="2:4" ht="41.25" customHeight="1" thickBot="1">
      <c r="B6" s="27"/>
      <c r="C6" s="27"/>
      <c r="D6" s="73" t="s">
        <v>46</v>
      </c>
    </row>
    <row r="7" spans="2:4" ht="30" customHeight="1" thickBot="1">
      <c r="B7" s="29" t="s">
        <v>26</v>
      </c>
      <c r="C7" s="30"/>
      <c r="D7" s="91" t="s">
        <v>85</v>
      </c>
    </row>
    <row r="8" spans="2:4" ht="15.75" customHeight="1" thickBot="1">
      <c r="B8" s="192" t="s">
        <v>108</v>
      </c>
      <c r="C8" s="193"/>
      <c r="D8" s="20">
        <v>395302</v>
      </c>
    </row>
    <row r="9" spans="2:4" ht="30" customHeight="1" thickBot="1">
      <c r="B9" s="181" t="s">
        <v>28</v>
      </c>
      <c r="C9" s="182"/>
      <c r="D9" s="98">
        <f>SUM(D8:D8)</f>
        <v>395302</v>
      </c>
    </row>
    <row r="10" spans="2:4" ht="19.5" customHeight="1">
      <c r="B10" s="31"/>
      <c r="C10" s="31"/>
      <c r="D10" s="89"/>
    </row>
    <row r="11" spans="2:4" ht="45" customHeight="1" thickBot="1">
      <c r="B11" s="169" t="s">
        <v>60</v>
      </c>
      <c r="C11" s="169"/>
      <c r="D11" s="73" t="s">
        <v>46</v>
      </c>
    </row>
    <row r="12" spans="2:4" s="3" customFormat="1" ht="19.5" customHeight="1">
      <c r="B12" s="199" t="s">
        <v>21</v>
      </c>
      <c r="C12" s="201" t="s">
        <v>0</v>
      </c>
      <c r="D12" s="156" t="s">
        <v>85</v>
      </c>
    </row>
    <row r="13" spans="2:4" s="3" customFormat="1" ht="19.5" customHeight="1">
      <c r="B13" s="200"/>
      <c r="C13" s="202"/>
      <c r="D13" s="194"/>
    </row>
    <row r="14" spans="2:4" s="5" customFormat="1" ht="24.75" customHeight="1">
      <c r="B14" s="35">
        <v>42</v>
      </c>
      <c r="C14" s="36" t="s">
        <v>6</v>
      </c>
      <c r="D14" s="81">
        <f>D15+D17+D19</f>
        <v>136180</v>
      </c>
    </row>
    <row r="15" spans="2:4" s="5" customFormat="1" ht="19.5" customHeight="1">
      <c r="B15" s="38">
        <v>421</v>
      </c>
      <c r="C15" s="39" t="s">
        <v>31</v>
      </c>
      <c r="D15" s="82">
        <f>SUM(D16)</f>
        <v>59180</v>
      </c>
    </row>
    <row r="16" spans="2:4" ht="15.75" customHeight="1">
      <c r="B16" s="42">
        <v>4211</v>
      </c>
      <c r="C16" s="43" t="s">
        <v>7</v>
      </c>
      <c r="D16" s="84">
        <v>59180</v>
      </c>
    </row>
    <row r="17" spans="2:4" ht="30" customHeight="1">
      <c r="B17" s="38">
        <v>422</v>
      </c>
      <c r="C17" s="39" t="s">
        <v>99</v>
      </c>
      <c r="D17" s="82">
        <f>SUM(D18)</f>
        <v>22000</v>
      </c>
    </row>
    <row r="18" spans="2:4" ht="15.75" customHeight="1">
      <c r="B18" s="42">
        <v>4222</v>
      </c>
      <c r="C18" s="43" t="s">
        <v>32</v>
      </c>
      <c r="D18" s="93">
        <v>22000</v>
      </c>
    </row>
    <row r="19" spans="2:4" ht="19.5" customHeight="1">
      <c r="B19" s="38">
        <v>425</v>
      </c>
      <c r="C19" s="39" t="s">
        <v>12</v>
      </c>
      <c r="D19" s="82">
        <f>SUM(D20:D20)</f>
        <v>55000</v>
      </c>
    </row>
    <row r="20" spans="2:4" ht="15.75" customHeight="1" thickBot="1">
      <c r="B20" s="42">
        <v>4259</v>
      </c>
      <c r="C20" s="43" t="s">
        <v>18</v>
      </c>
      <c r="D20" s="93">
        <v>55000</v>
      </c>
    </row>
    <row r="21" spans="2:4" ht="30" customHeight="1" thickBot="1">
      <c r="B21" s="181" t="s">
        <v>29</v>
      </c>
      <c r="C21" s="182"/>
      <c r="D21" s="88">
        <f>D14</f>
        <v>136180</v>
      </c>
    </row>
    <row r="22" spans="2:4" ht="15.75" customHeight="1">
      <c r="B22" s="11"/>
      <c r="C22" s="12"/>
      <c r="D22" s="65"/>
    </row>
    <row r="23" spans="2:4" ht="15.75" customHeight="1" thickBot="1">
      <c r="B23" s="11"/>
      <c r="C23" s="12"/>
      <c r="D23" s="65"/>
    </row>
    <row r="24" spans="2:4" ht="39" customHeight="1" thickBot="1">
      <c r="B24" s="197" t="s">
        <v>113</v>
      </c>
      <c r="C24" s="198"/>
      <c r="D24" s="98">
        <f>D9-D21</f>
        <v>259122</v>
      </c>
    </row>
    <row r="25" spans="2:4" ht="23.25" customHeight="1">
      <c r="B25" s="32"/>
      <c r="C25" s="32"/>
      <c r="D25" s="33"/>
    </row>
    <row r="26" spans="2:4" ht="32.25" customHeight="1">
      <c r="B26" s="10" t="s">
        <v>140</v>
      </c>
      <c r="C26" s="71"/>
      <c r="D26" s="65"/>
    </row>
    <row r="27" spans="2:4" s="16" customFormat="1" ht="46.5" customHeight="1">
      <c r="B27" s="10" t="s">
        <v>141</v>
      </c>
      <c r="C27" s="72"/>
      <c r="D27" s="70" t="s">
        <v>72</v>
      </c>
    </row>
  </sheetData>
  <sheetProtection password="EF44" sheet="1" objects="1" scenarios="1"/>
  <mergeCells count="11">
    <mergeCell ref="B9:C9"/>
    <mergeCell ref="B11:C11"/>
    <mergeCell ref="B12:B13"/>
    <mergeCell ref="C12:C13"/>
    <mergeCell ref="B24:C24"/>
    <mergeCell ref="B2:D2"/>
    <mergeCell ref="B4:C4"/>
    <mergeCell ref="B5:C5"/>
    <mergeCell ref="B8:C8"/>
    <mergeCell ref="D12:D13"/>
    <mergeCell ref="B21:C2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B2:M7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189" t="s">
        <v>136</v>
      </c>
      <c r="C2" s="189"/>
      <c r="D2" s="189"/>
      <c r="E2" s="69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185" t="s">
        <v>73</v>
      </c>
      <c r="C4" s="186"/>
      <c r="D4" s="74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184"/>
      <c r="C5" s="184"/>
      <c r="D5" s="26"/>
      <c r="E5" s="16"/>
    </row>
    <row r="6" spans="2:5" ht="41.25" customHeight="1" thickBot="1">
      <c r="B6" s="27"/>
      <c r="C6" s="27"/>
      <c r="D6" s="73" t="s">
        <v>46</v>
      </c>
      <c r="E6" s="16"/>
    </row>
    <row r="7" spans="2:4" s="16" customFormat="1" ht="30.75" customHeight="1" thickBot="1">
      <c r="B7" s="29" t="s">
        <v>26</v>
      </c>
      <c r="C7" s="30"/>
      <c r="D7" s="91" t="s">
        <v>85</v>
      </c>
    </row>
    <row r="8" spans="2:4" s="16" customFormat="1" ht="21.75" customHeight="1">
      <c r="B8" s="190" t="s">
        <v>24</v>
      </c>
      <c r="C8" s="191"/>
      <c r="D8" s="148">
        <v>69000</v>
      </c>
    </row>
    <row r="9" spans="2:4" s="16" customFormat="1" ht="18.75" customHeight="1">
      <c r="B9" s="192" t="s">
        <v>25</v>
      </c>
      <c r="C9" s="193"/>
      <c r="D9" s="20">
        <v>191667552</v>
      </c>
    </row>
    <row r="10" spans="2:4" s="16" customFormat="1" ht="19.5" customHeight="1" thickBot="1">
      <c r="B10" s="195" t="s">
        <v>20</v>
      </c>
      <c r="C10" s="196"/>
      <c r="D10" s="21">
        <v>9000</v>
      </c>
    </row>
    <row r="11" spans="2:4" s="16" customFormat="1" ht="19.5" customHeight="1" thickBot="1">
      <c r="B11" s="197" t="s">
        <v>27</v>
      </c>
      <c r="C11" s="198"/>
      <c r="D11" s="98">
        <f>SUM(D8:D10)</f>
        <v>191745552</v>
      </c>
    </row>
    <row r="12" spans="2:4" s="16" customFormat="1" ht="34.5" customHeight="1" thickBot="1">
      <c r="B12" s="187" t="s">
        <v>115</v>
      </c>
      <c r="C12" s="188"/>
      <c r="D12" s="149">
        <v>65958823</v>
      </c>
    </row>
    <row r="13" spans="2:4" s="16" customFormat="1" ht="30" customHeight="1" thickBot="1">
      <c r="B13" s="181" t="s">
        <v>117</v>
      </c>
      <c r="C13" s="182"/>
      <c r="D13" s="98">
        <f>D11+D12</f>
        <v>257704375</v>
      </c>
    </row>
    <row r="14" spans="2:4" s="16" customFormat="1" ht="30" customHeight="1" thickBot="1">
      <c r="B14" s="150"/>
      <c r="C14" s="151"/>
      <c r="D14" s="152"/>
    </row>
    <row r="15" spans="2:4" s="16" customFormat="1" ht="34.5" customHeight="1" thickBot="1">
      <c r="B15" s="187" t="s">
        <v>98</v>
      </c>
      <c r="C15" s="188"/>
      <c r="D15" s="149">
        <f>D73-D13</f>
        <v>-44335197</v>
      </c>
    </row>
    <row r="16" spans="2:4" s="16" customFormat="1" ht="19.5" customHeight="1" thickBot="1">
      <c r="B16" s="181" t="s">
        <v>116</v>
      </c>
      <c r="C16" s="182"/>
      <c r="D16" s="98">
        <f>D13+D15</f>
        <v>213369178</v>
      </c>
    </row>
    <row r="17" spans="2:5" s="16" customFormat="1" ht="19.5" customHeight="1">
      <c r="B17" s="32"/>
      <c r="C17" s="32"/>
      <c r="D17" s="32"/>
      <c r="E17" s="33"/>
    </row>
    <row r="18" spans="2:9" ht="45" customHeight="1" thickBot="1">
      <c r="B18" s="169" t="s">
        <v>60</v>
      </c>
      <c r="C18" s="169"/>
      <c r="D18" s="73" t="s">
        <v>46</v>
      </c>
      <c r="E18" s="28"/>
      <c r="I18" s="7"/>
    </row>
    <row r="19" spans="2:5" s="3" customFormat="1" ht="20.25" customHeight="1">
      <c r="B19" s="199" t="s">
        <v>21</v>
      </c>
      <c r="C19" s="201" t="s">
        <v>0</v>
      </c>
      <c r="D19" s="156" t="s">
        <v>85</v>
      </c>
      <c r="E19" s="34"/>
    </row>
    <row r="20" spans="2:5" s="3" customFormat="1" ht="27" customHeight="1">
      <c r="B20" s="200"/>
      <c r="C20" s="202"/>
      <c r="D20" s="194"/>
      <c r="E20" s="34"/>
    </row>
    <row r="21" spans="2:5" s="5" customFormat="1" ht="25.5" customHeight="1">
      <c r="B21" s="35">
        <v>41</v>
      </c>
      <c r="C21" s="36" t="s">
        <v>68</v>
      </c>
      <c r="D21" s="81">
        <f>D22+D24+D26</f>
        <v>3834349</v>
      </c>
      <c r="E21" s="37"/>
    </row>
    <row r="22" spans="2:5" s="5" customFormat="1" ht="21.75" customHeight="1">
      <c r="B22" s="38">
        <v>411</v>
      </c>
      <c r="C22" s="39" t="s">
        <v>1</v>
      </c>
      <c r="D22" s="82">
        <f>SUM(D23)</f>
        <v>3216812</v>
      </c>
      <c r="E22" s="37"/>
    </row>
    <row r="23" spans="2:5" ht="15.75" customHeight="1">
      <c r="B23" s="40">
        <v>4111</v>
      </c>
      <c r="C23" s="41" t="s">
        <v>2</v>
      </c>
      <c r="D23" s="83">
        <v>3216812</v>
      </c>
      <c r="E23" s="16"/>
    </row>
    <row r="24" spans="2:5" s="5" customFormat="1" ht="21.75" customHeight="1">
      <c r="B24" s="38">
        <v>412</v>
      </c>
      <c r="C24" s="39" t="s">
        <v>69</v>
      </c>
      <c r="D24" s="82">
        <f>SUM(D25)</f>
        <v>94350</v>
      </c>
      <c r="E24" s="37"/>
    </row>
    <row r="25" spans="2:5" ht="15.75" customHeight="1">
      <c r="B25" s="40">
        <v>4121</v>
      </c>
      <c r="C25" s="41" t="s">
        <v>69</v>
      </c>
      <c r="D25" s="83">
        <v>94350</v>
      </c>
      <c r="E25" s="16"/>
    </row>
    <row r="26" spans="2:5" s="5" customFormat="1" ht="21.75" customHeight="1">
      <c r="B26" s="38">
        <v>413</v>
      </c>
      <c r="C26" s="39" t="s">
        <v>3</v>
      </c>
      <c r="D26" s="82">
        <f>SUM(D27:D29)</f>
        <v>523187</v>
      </c>
      <c r="E26" s="37"/>
    </row>
    <row r="27" spans="2:5" ht="15.75" customHeight="1">
      <c r="B27" s="40">
        <v>4131</v>
      </c>
      <c r="C27" s="41" t="s">
        <v>4</v>
      </c>
      <c r="D27" s="83">
        <v>462021</v>
      </c>
      <c r="E27" s="16"/>
    </row>
    <row r="28" spans="2:5" ht="15.75" customHeight="1">
      <c r="B28" s="40">
        <v>4132</v>
      </c>
      <c r="C28" s="41" t="s">
        <v>5</v>
      </c>
      <c r="D28" s="83">
        <v>49372</v>
      </c>
      <c r="E28" s="16"/>
    </row>
    <row r="29" spans="2:5" ht="15.75" customHeight="1">
      <c r="B29" s="40">
        <v>4134</v>
      </c>
      <c r="C29" s="41" t="s">
        <v>110</v>
      </c>
      <c r="D29" s="83">
        <v>11794</v>
      </c>
      <c r="E29" s="16"/>
    </row>
    <row r="30" spans="2:5" s="5" customFormat="1" ht="25.5" customHeight="1">
      <c r="B30" s="35">
        <v>42</v>
      </c>
      <c r="C30" s="36" t="s">
        <v>6</v>
      </c>
      <c r="D30" s="81">
        <f>D31+D35+D39+D43+D53+D57</f>
        <v>209162065</v>
      </c>
      <c r="E30" s="37"/>
    </row>
    <row r="31" spans="2:5" s="5" customFormat="1" ht="21.75" customHeight="1">
      <c r="B31" s="38">
        <v>421</v>
      </c>
      <c r="C31" s="39" t="s">
        <v>31</v>
      </c>
      <c r="D31" s="82">
        <f>SUM(D32:D34)</f>
        <v>498152</v>
      </c>
      <c r="E31" s="37"/>
    </row>
    <row r="32" spans="2:5" ht="15.75" customHeight="1">
      <c r="B32" s="42">
        <v>4211</v>
      </c>
      <c r="C32" s="43" t="s">
        <v>7</v>
      </c>
      <c r="D32" s="84">
        <v>265260</v>
      </c>
      <c r="E32" s="16"/>
    </row>
    <row r="33" spans="2:5" ht="15.75" customHeight="1">
      <c r="B33" s="42">
        <v>4212</v>
      </c>
      <c r="C33" s="43" t="s">
        <v>8</v>
      </c>
      <c r="D33" s="84">
        <v>136892</v>
      </c>
      <c r="E33" s="16"/>
    </row>
    <row r="34" spans="2:5" ht="15.75" customHeight="1">
      <c r="B34" s="42">
        <v>4213</v>
      </c>
      <c r="C34" s="43" t="s">
        <v>67</v>
      </c>
      <c r="D34" s="84">
        <v>96000</v>
      </c>
      <c r="E34" s="16"/>
    </row>
    <row r="35" spans="2:5" ht="30" customHeight="1">
      <c r="B35" s="38">
        <v>422</v>
      </c>
      <c r="C35" s="39" t="s">
        <v>99</v>
      </c>
      <c r="D35" s="82">
        <f>SUM(D36:D38)</f>
        <v>381860</v>
      </c>
      <c r="E35" s="16"/>
    </row>
    <row r="36" spans="2:5" ht="30.75" customHeight="1">
      <c r="B36" s="42">
        <v>4221</v>
      </c>
      <c r="C36" s="43" t="s">
        <v>34</v>
      </c>
      <c r="D36" s="84">
        <v>190260</v>
      </c>
      <c r="E36" s="16"/>
    </row>
    <row r="37" spans="2:5" ht="15.75" customHeight="1">
      <c r="B37" s="42">
        <v>4222</v>
      </c>
      <c r="C37" s="43" t="s">
        <v>32</v>
      </c>
      <c r="D37" s="84">
        <v>176600</v>
      </c>
      <c r="E37" s="16"/>
    </row>
    <row r="38" spans="2:5" ht="15.75" customHeight="1">
      <c r="B38" s="42">
        <v>4223</v>
      </c>
      <c r="C38" s="43" t="s">
        <v>100</v>
      </c>
      <c r="D38" s="84">
        <v>15000</v>
      </c>
      <c r="E38" s="16"/>
    </row>
    <row r="39" spans="2:5" s="5" customFormat="1" ht="21.75" customHeight="1">
      <c r="B39" s="38">
        <v>424</v>
      </c>
      <c r="C39" s="39" t="s">
        <v>33</v>
      </c>
      <c r="D39" s="82">
        <f>SUM(D40:D42)</f>
        <v>2107650</v>
      </c>
      <c r="E39" s="37"/>
    </row>
    <row r="40" spans="2:5" ht="15.75" customHeight="1">
      <c r="B40" s="42">
        <v>4241</v>
      </c>
      <c r="C40" s="43" t="s">
        <v>34</v>
      </c>
      <c r="D40" s="84">
        <v>1498000</v>
      </c>
      <c r="E40" s="16"/>
    </row>
    <row r="41" spans="2:5" ht="15.75" customHeight="1">
      <c r="B41" s="42">
        <v>4242</v>
      </c>
      <c r="C41" s="43" t="s">
        <v>32</v>
      </c>
      <c r="D41" s="84">
        <v>553650</v>
      </c>
      <c r="E41" s="16"/>
    </row>
    <row r="42" spans="2:5" ht="15.75" customHeight="1">
      <c r="B42" s="42">
        <v>4243</v>
      </c>
      <c r="C42" s="43" t="s">
        <v>100</v>
      </c>
      <c r="D42" s="84">
        <v>56000</v>
      </c>
      <c r="E42" s="16"/>
    </row>
    <row r="43" spans="2:5" s="5" customFormat="1" ht="21.75" customHeight="1">
      <c r="B43" s="38">
        <v>425</v>
      </c>
      <c r="C43" s="39" t="s">
        <v>12</v>
      </c>
      <c r="D43" s="82">
        <f>SUM(D44:D52)</f>
        <v>205933503</v>
      </c>
      <c r="E43" s="37"/>
    </row>
    <row r="44" spans="2:5" ht="15.75" customHeight="1">
      <c r="B44" s="42">
        <v>4251</v>
      </c>
      <c r="C44" s="43" t="s">
        <v>13</v>
      </c>
      <c r="D44" s="84">
        <v>87000</v>
      </c>
      <c r="E44" s="16"/>
    </row>
    <row r="45" spans="2:5" ht="15.75" customHeight="1">
      <c r="B45" s="42">
        <v>4252</v>
      </c>
      <c r="C45" s="43" t="s">
        <v>14</v>
      </c>
      <c r="D45" s="84">
        <v>18000</v>
      </c>
      <c r="E45" s="16"/>
    </row>
    <row r="46" spans="2:5" ht="15.75" customHeight="1">
      <c r="B46" s="42">
        <v>4253</v>
      </c>
      <c r="C46" s="43" t="s">
        <v>19</v>
      </c>
      <c r="D46" s="84">
        <v>39000</v>
      </c>
      <c r="E46" s="16"/>
    </row>
    <row r="47" spans="2:5" ht="15.75" customHeight="1">
      <c r="B47" s="42">
        <v>4254</v>
      </c>
      <c r="C47" s="43" t="s">
        <v>15</v>
      </c>
      <c r="D47" s="84">
        <v>12000</v>
      </c>
      <c r="E47" s="16"/>
    </row>
    <row r="48" spans="2:5" ht="15.75" customHeight="1">
      <c r="B48" s="42">
        <v>4255</v>
      </c>
      <c r="C48" s="43" t="s">
        <v>16</v>
      </c>
      <c r="D48" s="84">
        <v>114500</v>
      </c>
      <c r="E48" s="16"/>
    </row>
    <row r="49" spans="2:5" ht="15.75" customHeight="1">
      <c r="B49" s="42">
        <v>4256</v>
      </c>
      <c r="C49" s="43" t="s">
        <v>35</v>
      </c>
      <c r="D49" s="84">
        <v>26000</v>
      </c>
      <c r="E49" s="16"/>
    </row>
    <row r="50" spans="2:5" ht="15.75" customHeight="1">
      <c r="B50" s="42">
        <v>4257</v>
      </c>
      <c r="C50" s="43" t="s">
        <v>17</v>
      </c>
      <c r="D50" s="84">
        <v>115000</v>
      </c>
      <c r="E50" s="16"/>
    </row>
    <row r="51" spans="2:5" ht="15.75" customHeight="1">
      <c r="B51" s="44">
        <v>4258</v>
      </c>
      <c r="C51" s="45" t="s">
        <v>36</v>
      </c>
      <c r="D51" s="85">
        <v>923550</v>
      </c>
      <c r="E51" s="16"/>
    </row>
    <row r="52" spans="2:5" ht="15.75" customHeight="1">
      <c r="B52" s="42">
        <v>4259</v>
      </c>
      <c r="C52" s="43" t="s">
        <v>18</v>
      </c>
      <c r="D52" s="84">
        <v>204598453</v>
      </c>
      <c r="E52" s="16"/>
    </row>
    <row r="53" spans="2:5" s="5" customFormat="1" ht="21.75" customHeight="1">
      <c r="B53" s="38">
        <v>426</v>
      </c>
      <c r="C53" s="39" t="s">
        <v>9</v>
      </c>
      <c r="D53" s="82">
        <f>SUM(D54:D56)</f>
        <v>124800</v>
      </c>
      <c r="E53" s="37"/>
    </row>
    <row r="54" spans="2:5" ht="15.75" customHeight="1">
      <c r="B54" s="44">
        <v>4261</v>
      </c>
      <c r="C54" s="45" t="s">
        <v>10</v>
      </c>
      <c r="D54" s="85">
        <v>65000</v>
      </c>
      <c r="E54" s="16"/>
    </row>
    <row r="55" spans="2:5" ht="15.75" customHeight="1">
      <c r="B55" s="44">
        <v>4263</v>
      </c>
      <c r="C55" s="45" t="s">
        <v>11</v>
      </c>
      <c r="D55" s="85">
        <v>45000</v>
      </c>
      <c r="E55" s="16"/>
    </row>
    <row r="56" spans="2:5" ht="15.75" customHeight="1">
      <c r="B56" s="42">
        <v>4264</v>
      </c>
      <c r="C56" s="43" t="s">
        <v>70</v>
      </c>
      <c r="D56" s="84">
        <v>14800</v>
      </c>
      <c r="E56" s="16"/>
    </row>
    <row r="57" spans="2:5" s="5" customFormat="1" ht="21.75" customHeight="1">
      <c r="B57" s="47">
        <v>429</v>
      </c>
      <c r="C57" s="48" t="s">
        <v>101</v>
      </c>
      <c r="D57" s="86">
        <f>SUM(D58:D60)</f>
        <v>116100</v>
      </c>
      <c r="E57" s="37"/>
    </row>
    <row r="58" spans="2:5" ht="15.75" customHeight="1">
      <c r="B58" s="44">
        <v>4292</v>
      </c>
      <c r="C58" s="45" t="s">
        <v>38</v>
      </c>
      <c r="D58" s="85">
        <v>73500</v>
      </c>
      <c r="E58" s="16"/>
    </row>
    <row r="59" spans="2:5" ht="15.75" customHeight="1">
      <c r="B59" s="44">
        <v>4293</v>
      </c>
      <c r="C59" s="45" t="s">
        <v>39</v>
      </c>
      <c r="D59" s="85">
        <v>32600</v>
      </c>
      <c r="E59" s="16"/>
    </row>
    <row r="60" spans="2:5" ht="15.75" customHeight="1">
      <c r="B60" s="42">
        <v>4295</v>
      </c>
      <c r="C60" s="43" t="s">
        <v>101</v>
      </c>
      <c r="D60" s="84">
        <v>10000</v>
      </c>
      <c r="E60" s="16"/>
    </row>
    <row r="61" spans="2:5" ht="25.5" customHeight="1">
      <c r="B61" s="35">
        <v>43</v>
      </c>
      <c r="C61" s="36" t="s">
        <v>30</v>
      </c>
      <c r="D61" s="81">
        <f>D62</f>
        <v>323000</v>
      </c>
      <c r="E61" s="16"/>
    </row>
    <row r="62" spans="2:5" ht="25.5" customHeight="1">
      <c r="B62" s="38">
        <v>431</v>
      </c>
      <c r="C62" s="39" t="s">
        <v>37</v>
      </c>
      <c r="D62" s="82">
        <f>SUM(D63)</f>
        <v>323000</v>
      </c>
      <c r="E62" s="16"/>
    </row>
    <row r="63" spans="2:5" ht="15.75" customHeight="1">
      <c r="B63" s="44">
        <v>4311</v>
      </c>
      <c r="C63" s="51" t="s">
        <v>37</v>
      </c>
      <c r="D63" s="85">
        <v>323000</v>
      </c>
      <c r="E63" s="16"/>
    </row>
    <row r="64" spans="2:5" ht="25.5" customHeight="1">
      <c r="B64" s="49">
        <v>44</v>
      </c>
      <c r="C64" s="50" t="s">
        <v>40</v>
      </c>
      <c r="D64" s="87">
        <f>D65</f>
        <v>46500</v>
      </c>
      <c r="E64" s="16"/>
    </row>
    <row r="65" spans="2:5" ht="25.5" customHeight="1">
      <c r="B65" s="38">
        <v>443</v>
      </c>
      <c r="C65" s="39" t="s">
        <v>105</v>
      </c>
      <c r="D65" s="82">
        <f>SUM(D66:D68)</f>
        <v>46500</v>
      </c>
      <c r="E65" s="16"/>
    </row>
    <row r="66" spans="2:5" ht="15.75" customHeight="1">
      <c r="B66" s="44">
        <v>4431</v>
      </c>
      <c r="C66" s="51" t="s">
        <v>71</v>
      </c>
      <c r="D66" s="85">
        <v>40000</v>
      </c>
      <c r="E66" s="16"/>
    </row>
    <row r="67" spans="2:5" ht="15.75" customHeight="1">
      <c r="B67" s="44">
        <v>4432</v>
      </c>
      <c r="C67" s="51" t="s">
        <v>41</v>
      </c>
      <c r="D67" s="85">
        <v>6000</v>
      </c>
      <c r="E67" s="16"/>
    </row>
    <row r="68" spans="2:5" ht="15.75" customHeight="1">
      <c r="B68" s="44">
        <v>4433</v>
      </c>
      <c r="C68" s="51" t="s">
        <v>65</v>
      </c>
      <c r="D68" s="85">
        <v>500</v>
      </c>
      <c r="E68" s="16"/>
    </row>
    <row r="69" spans="2:5" ht="25.5" customHeight="1">
      <c r="B69" s="49">
        <v>46</v>
      </c>
      <c r="C69" s="52" t="s">
        <v>42</v>
      </c>
      <c r="D69" s="81">
        <f>D70</f>
        <v>3264</v>
      </c>
      <c r="E69" s="16"/>
    </row>
    <row r="70" spans="2:5" ht="25.5" customHeight="1">
      <c r="B70" s="38">
        <v>462</v>
      </c>
      <c r="C70" s="39" t="s">
        <v>106</v>
      </c>
      <c r="D70" s="82">
        <f>SUM(D71:D72)</f>
        <v>3264</v>
      </c>
      <c r="E70" s="16"/>
    </row>
    <row r="71" spans="2:5" ht="30" customHeight="1">
      <c r="B71" s="44">
        <v>4621</v>
      </c>
      <c r="C71" s="51" t="s">
        <v>66</v>
      </c>
      <c r="D71" s="85">
        <v>3164</v>
      </c>
      <c r="E71" s="16"/>
    </row>
    <row r="72" spans="2:5" ht="15.75" customHeight="1" thickBot="1">
      <c r="B72" s="42">
        <v>4622</v>
      </c>
      <c r="C72" s="53" t="s">
        <v>102</v>
      </c>
      <c r="D72" s="84">
        <v>100</v>
      </c>
      <c r="E72" s="16"/>
    </row>
    <row r="73" spans="2:5" ht="30" customHeight="1" thickBot="1">
      <c r="B73" s="181" t="s">
        <v>29</v>
      </c>
      <c r="C73" s="182"/>
      <c r="D73" s="88">
        <f>D21+D30+D61+D64+D69</f>
        <v>213369178</v>
      </c>
      <c r="E73" s="16"/>
    </row>
    <row r="74" spans="2:4" ht="14.25" customHeight="1">
      <c r="B74" s="11"/>
      <c r="C74" s="12"/>
      <c r="D74" s="65"/>
    </row>
    <row r="75" ht="15.75">
      <c r="D75" s="66"/>
    </row>
    <row r="76" s="1" customFormat="1" ht="21" customHeight="1">
      <c r="B76" s="10" t="s">
        <v>140</v>
      </c>
    </row>
    <row r="77" s="17" customFormat="1" ht="24.75" customHeight="1">
      <c r="B77" s="10" t="s">
        <v>141</v>
      </c>
    </row>
    <row r="78" spans="2:6" s="1" customFormat="1" ht="15">
      <c r="B78" s="18"/>
      <c r="D78" s="95" t="s">
        <v>61</v>
      </c>
      <c r="E78" s="183"/>
      <c r="F78" s="183"/>
    </row>
    <row r="79" spans="4:6" s="1" customFormat="1" ht="15">
      <c r="D79" s="95" t="s">
        <v>62</v>
      </c>
      <c r="E79" s="183"/>
      <c r="F79" s="183"/>
    </row>
  </sheetData>
  <sheetProtection password="EF44" sheet="1" objects="1" scenarios="1"/>
  <mergeCells count="18">
    <mergeCell ref="B2:D2"/>
    <mergeCell ref="B8:C8"/>
    <mergeCell ref="B9:C9"/>
    <mergeCell ref="D19:D20"/>
    <mergeCell ref="B10:C10"/>
    <mergeCell ref="B11:C11"/>
    <mergeCell ref="B13:C13"/>
    <mergeCell ref="B19:B20"/>
    <mergeCell ref="C19:C20"/>
    <mergeCell ref="B15:C15"/>
    <mergeCell ref="B16:C16"/>
    <mergeCell ref="E78:F78"/>
    <mergeCell ref="E79:F79"/>
    <mergeCell ref="B5:C5"/>
    <mergeCell ref="B4:C4"/>
    <mergeCell ref="B18:C18"/>
    <mergeCell ref="B73:C73"/>
    <mergeCell ref="B12:C12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rowBreaks count="1" manualBreakCount="1">
    <brk id="52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2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46.00390625" style="0" customWidth="1"/>
    <col min="4" max="4" width="28.28125" style="0" customWidth="1"/>
    <col min="5" max="5" width="13.00390625" style="0" customWidth="1"/>
  </cols>
  <sheetData>
    <row r="1" spans="1:5" ht="12.75">
      <c r="A1" s="54"/>
      <c r="B1" s="54"/>
      <c r="C1" s="54"/>
      <c r="D1" s="54"/>
      <c r="E1" s="54"/>
    </row>
    <row r="2" spans="1:5" s="19" customFormat="1" ht="64.5" customHeight="1">
      <c r="A2" s="55"/>
      <c r="B2" s="205" t="s">
        <v>121</v>
      </c>
      <c r="C2" s="205"/>
      <c r="D2" s="205"/>
      <c r="E2" s="75"/>
    </row>
    <row r="3" spans="1:5" s="19" customFormat="1" ht="29.25" customHeight="1">
      <c r="A3" s="55"/>
      <c r="B3" s="75"/>
      <c r="C3" s="75"/>
      <c r="D3" s="75"/>
      <c r="E3" s="75"/>
    </row>
    <row r="4" spans="1:5" s="10" customFormat="1" ht="16.5" thickBot="1">
      <c r="A4" s="56"/>
      <c r="B4" s="57"/>
      <c r="C4" s="56"/>
      <c r="D4" s="64" t="s">
        <v>46</v>
      </c>
      <c r="E4" s="56"/>
    </row>
    <row r="5" spans="1:6" s="2" customFormat="1" ht="19.5" customHeight="1">
      <c r="A5" s="16"/>
      <c r="B5" s="199" t="s">
        <v>58</v>
      </c>
      <c r="C5" s="201" t="s">
        <v>0</v>
      </c>
      <c r="D5" s="156" t="s">
        <v>85</v>
      </c>
      <c r="E5" s="77"/>
      <c r="F5" s="13"/>
    </row>
    <row r="6" spans="1:6" s="2" customFormat="1" ht="19.5" customHeight="1" thickBot="1">
      <c r="A6" s="16"/>
      <c r="B6" s="203"/>
      <c r="C6" s="204"/>
      <c r="D6" s="157"/>
      <c r="E6" s="77"/>
      <c r="F6" s="13"/>
    </row>
    <row r="7" spans="1:6" s="2" customFormat="1" ht="24.75" customHeight="1">
      <c r="A7" s="16"/>
      <c r="B7" s="58" t="s">
        <v>49</v>
      </c>
      <c r="C7" s="48" t="s">
        <v>47</v>
      </c>
      <c r="D7" s="78">
        <f>SUM(D8)</f>
        <v>68865</v>
      </c>
      <c r="E7" s="77"/>
      <c r="F7" s="13"/>
    </row>
    <row r="8" spans="1:6" s="2" customFormat="1" ht="19.5" customHeight="1">
      <c r="A8" s="16"/>
      <c r="B8" s="59" t="s">
        <v>50</v>
      </c>
      <c r="C8" s="39" t="s">
        <v>48</v>
      </c>
      <c r="D8" s="46">
        <f>SUM(D9:D10)</f>
        <v>68865</v>
      </c>
      <c r="E8" s="77"/>
      <c r="F8" s="13"/>
    </row>
    <row r="9" spans="1:6" s="2" customFormat="1" ht="15.75" customHeight="1">
      <c r="A9" s="16"/>
      <c r="B9" s="60" t="s">
        <v>63</v>
      </c>
      <c r="C9" s="43" t="s">
        <v>103</v>
      </c>
      <c r="D9" s="93">
        <v>33865</v>
      </c>
      <c r="E9" s="77"/>
      <c r="F9" s="13"/>
    </row>
    <row r="10" spans="1:6" s="2" customFormat="1" ht="30" customHeight="1">
      <c r="A10" s="16"/>
      <c r="B10" s="60" t="s">
        <v>64</v>
      </c>
      <c r="C10" s="43" t="s">
        <v>119</v>
      </c>
      <c r="D10" s="93">
        <v>35000</v>
      </c>
      <c r="E10" s="77"/>
      <c r="F10" s="13"/>
    </row>
    <row r="11" spans="1:6" s="2" customFormat="1" ht="24.75" customHeight="1">
      <c r="A11" s="16"/>
      <c r="B11" s="59" t="s">
        <v>51</v>
      </c>
      <c r="C11" s="39" t="s">
        <v>52</v>
      </c>
      <c r="D11" s="46">
        <f>SUM(D12+D14)</f>
        <v>262296</v>
      </c>
      <c r="E11" s="77"/>
      <c r="F11" s="13"/>
    </row>
    <row r="12" spans="1:6" s="2" customFormat="1" ht="19.5" customHeight="1">
      <c r="A12" s="16"/>
      <c r="B12" s="59" t="s">
        <v>53</v>
      </c>
      <c r="C12" s="39" t="s">
        <v>54</v>
      </c>
      <c r="D12" s="46">
        <f>SUM(D13:D13)</f>
        <v>202296</v>
      </c>
      <c r="E12" s="77"/>
      <c r="F12" s="13"/>
    </row>
    <row r="13" spans="1:6" s="2" customFormat="1" ht="15.75" customHeight="1">
      <c r="A13" s="16"/>
      <c r="B13" s="61" t="s">
        <v>43</v>
      </c>
      <c r="C13" s="51" t="s">
        <v>57</v>
      </c>
      <c r="D13" s="21">
        <v>202296</v>
      </c>
      <c r="E13" s="77"/>
      <c r="F13" s="13"/>
    </row>
    <row r="14" spans="1:6" s="2" customFormat="1" ht="19.5" customHeight="1">
      <c r="A14" s="16"/>
      <c r="B14" s="59" t="s">
        <v>55</v>
      </c>
      <c r="C14" s="39" t="s">
        <v>56</v>
      </c>
      <c r="D14" s="79">
        <f>SUM(D15)</f>
        <v>60000</v>
      </c>
      <c r="E14" s="77"/>
      <c r="F14" s="13"/>
    </row>
    <row r="15" spans="1:6" s="2" customFormat="1" ht="15.75" customHeight="1" thickBot="1">
      <c r="A15" s="16"/>
      <c r="B15" s="62" t="s">
        <v>45</v>
      </c>
      <c r="C15" s="63" t="s">
        <v>44</v>
      </c>
      <c r="D15" s="94">
        <v>60000</v>
      </c>
      <c r="E15" s="77"/>
      <c r="F15" s="13"/>
    </row>
    <row r="16" spans="1:6" s="2" customFormat="1" ht="30" customHeight="1" thickBot="1">
      <c r="A16" s="16"/>
      <c r="B16" s="181" t="s">
        <v>59</v>
      </c>
      <c r="C16" s="182"/>
      <c r="D16" s="99">
        <f>D7+D11</f>
        <v>331161</v>
      </c>
      <c r="E16" s="77"/>
      <c r="F16" s="13"/>
    </row>
    <row r="17" spans="2:5" s="10" customFormat="1" ht="15.75">
      <c r="B17" s="14"/>
      <c r="C17" s="14"/>
      <c r="D17" s="14"/>
      <c r="E17" s="15"/>
    </row>
    <row r="18" spans="2:4" ht="18.75" customHeight="1">
      <c r="B18" s="10" t="s">
        <v>140</v>
      </c>
      <c r="C18" s="18"/>
      <c r="D18" s="18"/>
    </row>
    <row r="19" spans="2:4" ht="18.75" customHeight="1">
      <c r="B19" s="10" t="s">
        <v>141</v>
      </c>
      <c r="C19" s="18"/>
      <c r="D19" s="18"/>
    </row>
    <row r="20" spans="2:4" ht="12.75">
      <c r="B20" s="18"/>
      <c r="C20" s="18"/>
      <c r="D20" s="76" t="s">
        <v>61</v>
      </c>
    </row>
    <row r="21" spans="2:4" ht="12.75">
      <c r="B21" s="18"/>
      <c r="C21" s="18"/>
      <c r="D21" s="76" t="s">
        <v>62</v>
      </c>
    </row>
  </sheetData>
  <sheetProtection password="EF44" sheet="1" objects="1" scenarios="1"/>
  <mergeCells count="5">
    <mergeCell ref="B16:C16"/>
    <mergeCell ref="B5:B6"/>
    <mergeCell ref="C5:C6"/>
    <mergeCell ref="D5:D6"/>
    <mergeCell ref="B2:D2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ignoredErrors>
    <ignoredError sqref="B7:B15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189" t="s">
        <v>128</v>
      </c>
      <c r="C2" s="189"/>
      <c r="D2" s="189"/>
      <c r="E2" s="69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185" t="s">
        <v>73</v>
      </c>
      <c r="C4" s="186"/>
      <c r="D4" s="74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184"/>
      <c r="C5" s="184"/>
      <c r="D5" s="26"/>
      <c r="E5" s="16"/>
    </row>
    <row r="6" spans="2:5" ht="41.25" customHeight="1" thickBot="1">
      <c r="B6" s="27"/>
      <c r="C6" s="27"/>
      <c r="D6" s="73" t="s">
        <v>46</v>
      </c>
      <c r="E6" s="16"/>
    </row>
    <row r="7" spans="2:4" s="16" customFormat="1" ht="30" customHeight="1" thickBot="1">
      <c r="B7" s="29" t="s">
        <v>26</v>
      </c>
      <c r="C7" s="30"/>
      <c r="D7" s="91" t="s">
        <v>85</v>
      </c>
    </row>
    <row r="8" spans="2:4" s="16" customFormat="1" ht="15.75" customHeight="1">
      <c r="B8" s="190" t="s">
        <v>24</v>
      </c>
      <c r="C8" s="191"/>
      <c r="D8" s="148">
        <v>69000</v>
      </c>
    </row>
    <row r="9" spans="2:4" s="16" customFormat="1" ht="15.75" customHeight="1">
      <c r="B9" s="192" t="s">
        <v>114</v>
      </c>
      <c r="C9" s="193"/>
      <c r="D9" s="20">
        <v>131944700</v>
      </c>
    </row>
    <row r="10" spans="2:4" s="16" customFormat="1" ht="15.75" customHeight="1" thickBot="1">
      <c r="B10" s="195" t="s">
        <v>20</v>
      </c>
      <c r="C10" s="196"/>
      <c r="D10" s="21">
        <v>9000</v>
      </c>
    </row>
    <row r="11" spans="2:4" s="16" customFormat="1" ht="19.5" customHeight="1" thickBot="1">
      <c r="B11" s="206" t="s">
        <v>27</v>
      </c>
      <c r="C11" s="207"/>
      <c r="D11" s="90">
        <f>SUM(D8:D10)</f>
        <v>132022700</v>
      </c>
    </row>
    <row r="12" spans="2:4" s="16" customFormat="1" ht="34.5" customHeight="1" thickBot="1">
      <c r="B12" s="187" t="s">
        <v>115</v>
      </c>
      <c r="C12" s="188"/>
      <c r="D12" s="149">
        <f>D70-D11</f>
        <v>65958823</v>
      </c>
    </row>
    <row r="13" spans="2:4" s="16" customFormat="1" ht="30" customHeight="1" thickBot="1">
      <c r="B13" s="181" t="s">
        <v>116</v>
      </c>
      <c r="C13" s="182"/>
      <c r="D13" s="98">
        <f>D11+D12</f>
        <v>197981523</v>
      </c>
    </row>
    <row r="14" spans="2:5" ht="19.5" customHeight="1">
      <c r="B14" s="32"/>
      <c r="C14" s="32"/>
      <c r="D14" s="32"/>
      <c r="E14" s="33"/>
    </row>
    <row r="15" spans="2:9" ht="45" customHeight="1" thickBot="1">
      <c r="B15" s="169" t="s">
        <v>60</v>
      </c>
      <c r="C15" s="169"/>
      <c r="D15" s="73" t="s">
        <v>46</v>
      </c>
      <c r="E15" s="28"/>
      <c r="I15" s="7"/>
    </row>
    <row r="16" spans="2:5" s="3" customFormat="1" ht="19.5" customHeight="1">
      <c r="B16" s="199" t="s">
        <v>21</v>
      </c>
      <c r="C16" s="201" t="s">
        <v>0</v>
      </c>
      <c r="D16" s="156" t="s">
        <v>85</v>
      </c>
      <c r="E16" s="34"/>
    </row>
    <row r="17" spans="2:5" s="3" customFormat="1" ht="19.5" customHeight="1">
      <c r="B17" s="200"/>
      <c r="C17" s="202"/>
      <c r="D17" s="194"/>
      <c r="E17" s="34"/>
    </row>
    <row r="18" spans="2:5" s="5" customFormat="1" ht="24.75" customHeight="1">
      <c r="B18" s="35">
        <v>41</v>
      </c>
      <c r="C18" s="36" t="s">
        <v>68</v>
      </c>
      <c r="D18" s="82">
        <f>D19+D21+D23</f>
        <v>3635798</v>
      </c>
      <c r="E18" s="37"/>
    </row>
    <row r="19" spans="2:5" s="5" customFormat="1" ht="19.5" customHeight="1">
      <c r="B19" s="38">
        <v>411</v>
      </c>
      <c r="C19" s="39" t="s">
        <v>1</v>
      </c>
      <c r="D19" s="82">
        <f>SUM(D20)</f>
        <v>3055932</v>
      </c>
      <c r="E19" s="37"/>
    </row>
    <row r="20" spans="2:5" ht="15.75" customHeight="1">
      <c r="B20" s="40">
        <v>4111</v>
      </c>
      <c r="C20" s="41" t="s">
        <v>2</v>
      </c>
      <c r="D20" s="83">
        <v>3055932</v>
      </c>
      <c r="E20" s="16"/>
    </row>
    <row r="21" spans="2:5" s="5" customFormat="1" ht="19.5" customHeight="1">
      <c r="B21" s="38">
        <v>412</v>
      </c>
      <c r="C21" s="39" t="s">
        <v>69</v>
      </c>
      <c r="D21" s="82">
        <f>SUM(D22)</f>
        <v>84350</v>
      </c>
      <c r="E21" s="37"/>
    </row>
    <row r="22" spans="2:5" ht="15.75" customHeight="1">
      <c r="B22" s="40">
        <v>4121</v>
      </c>
      <c r="C22" s="41" t="s">
        <v>69</v>
      </c>
      <c r="D22" s="83">
        <v>84350</v>
      </c>
      <c r="E22" s="16"/>
    </row>
    <row r="23" spans="2:5" s="5" customFormat="1" ht="19.5" customHeight="1">
      <c r="B23" s="38">
        <v>413</v>
      </c>
      <c r="C23" s="39" t="s">
        <v>3</v>
      </c>
      <c r="D23" s="82">
        <f>SUM(D24:D26)</f>
        <v>495516</v>
      </c>
      <c r="E23" s="37"/>
    </row>
    <row r="24" spans="2:5" ht="15.75" customHeight="1">
      <c r="B24" s="40">
        <v>4131</v>
      </c>
      <c r="C24" s="41" t="s">
        <v>4</v>
      </c>
      <c r="D24" s="83">
        <v>437085</v>
      </c>
      <c r="E24" s="16"/>
    </row>
    <row r="25" spans="2:5" ht="15.75" customHeight="1">
      <c r="B25" s="40">
        <v>4132</v>
      </c>
      <c r="C25" s="41" t="s">
        <v>5</v>
      </c>
      <c r="D25" s="83">
        <v>46637</v>
      </c>
      <c r="E25" s="16"/>
    </row>
    <row r="26" spans="2:5" ht="15.75" customHeight="1">
      <c r="B26" s="40">
        <v>4134</v>
      </c>
      <c r="C26" s="41" t="s">
        <v>110</v>
      </c>
      <c r="D26" s="83">
        <v>11794</v>
      </c>
      <c r="E26" s="16"/>
    </row>
    <row r="27" spans="2:5" s="5" customFormat="1" ht="24.75" customHeight="1">
      <c r="B27" s="35">
        <v>42</v>
      </c>
      <c r="C27" s="36" t="s">
        <v>6</v>
      </c>
      <c r="D27" s="82">
        <f>D28+D32+D36+D40+D50+D54</f>
        <v>193994461</v>
      </c>
      <c r="E27" s="37"/>
    </row>
    <row r="28" spans="2:5" s="5" customFormat="1" ht="19.5" customHeight="1">
      <c r="B28" s="38">
        <v>421</v>
      </c>
      <c r="C28" s="39" t="s">
        <v>31</v>
      </c>
      <c r="D28" s="82">
        <f>SUM(D29:D31)</f>
        <v>368892</v>
      </c>
      <c r="E28" s="37"/>
    </row>
    <row r="29" spans="2:5" ht="15.75" customHeight="1">
      <c r="B29" s="42">
        <v>4211</v>
      </c>
      <c r="C29" s="43" t="s">
        <v>7</v>
      </c>
      <c r="D29" s="84">
        <v>170000</v>
      </c>
      <c r="E29" s="16"/>
    </row>
    <row r="30" spans="2:5" ht="15.75" customHeight="1">
      <c r="B30" s="42">
        <v>4212</v>
      </c>
      <c r="C30" s="43" t="s">
        <v>8</v>
      </c>
      <c r="D30" s="84">
        <v>128892</v>
      </c>
      <c r="E30" s="16"/>
    </row>
    <row r="31" spans="2:5" ht="15.75" customHeight="1">
      <c r="B31" s="42">
        <v>4213</v>
      </c>
      <c r="C31" s="43" t="s">
        <v>67</v>
      </c>
      <c r="D31" s="84">
        <v>70000</v>
      </c>
      <c r="E31" s="16"/>
    </row>
    <row r="32" spans="2:5" ht="30" customHeight="1">
      <c r="B32" s="38">
        <v>422</v>
      </c>
      <c r="C32" s="39" t="s">
        <v>99</v>
      </c>
      <c r="D32" s="82">
        <f>SUM(D33:D35)</f>
        <v>268560</v>
      </c>
      <c r="E32" s="16"/>
    </row>
    <row r="33" spans="2:5" ht="15.75" customHeight="1">
      <c r="B33" s="42">
        <v>4221</v>
      </c>
      <c r="C33" s="43" t="s">
        <v>34</v>
      </c>
      <c r="D33" s="84">
        <v>133560</v>
      </c>
      <c r="E33" s="16"/>
    </row>
    <row r="34" spans="2:5" ht="15.75" customHeight="1">
      <c r="B34" s="42">
        <v>4222</v>
      </c>
      <c r="C34" s="43" t="s">
        <v>32</v>
      </c>
      <c r="D34" s="84">
        <v>120000</v>
      </c>
      <c r="E34" s="16"/>
    </row>
    <row r="35" spans="2:5" ht="15.75" customHeight="1">
      <c r="B35" s="42">
        <v>4223</v>
      </c>
      <c r="C35" s="43" t="s">
        <v>100</v>
      </c>
      <c r="D35" s="84">
        <v>15000</v>
      </c>
      <c r="E35" s="16"/>
    </row>
    <row r="36" spans="2:5" s="5" customFormat="1" ht="19.5" customHeight="1">
      <c r="B36" s="38">
        <v>424</v>
      </c>
      <c r="C36" s="39" t="s">
        <v>33</v>
      </c>
      <c r="D36" s="82">
        <f>SUM(D37:D39)</f>
        <v>778000</v>
      </c>
      <c r="E36" s="37"/>
    </row>
    <row r="37" spans="2:5" ht="15.75" customHeight="1">
      <c r="B37" s="42">
        <v>4241</v>
      </c>
      <c r="C37" s="43" t="s">
        <v>34</v>
      </c>
      <c r="D37" s="84">
        <v>490000</v>
      </c>
      <c r="E37" s="16"/>
    </row>
    <row r="38" spans="2:5" ht="15.75" customHeight="1">
      <c r="B38" s="42">
        <v>4242</v>
      </c>
      <c r="C38" s="43" t="s">
        <v>32</v>
      </c>
      <c r="D38" s="84">
        <v>287000</v>
      </c>
      <c r="E38" s="16"/>
    </row>
    <row r="39" spans="2:5" ht="15.75" customHeight="1">
      <c r="B39" s="42">
        <v>4243</v>
      </c>
      <c r="C39" s="43" t="s">
        <v>100</v>
      </c>
      <c r="D39" s="84">
        <v>1000</v>
      </c>
      <c r="E39" s="16"/>
    </row>
    <row r="40" spans="2:5" s="5" customFormat="1" ht="19.5" customHeight="1">
      <c r="B40" s="38">
        <v>425</v>
      </c>
      <c r="C40" s="39" t="s">
        <v>12</v>
      </c>
      <c r="D40" s="82">
        <f>SUM(D41:D49)</f>
        <v>192384409</v>
      </c>
      <c r="E40" s="37"/>
    </row>
    <row r="41" spans="2:5" ht="15.75" customHeight="1">
      <c r="B41" s="42">
        <v>4251</v>
      </c>
      <c r="C41" s="43" t="s">
        <v>13</v>
      </c>
      <c r="D41" s="84">
        <v>87000</v>
      </c>
      <c r="E41" s="16"/>
    </row>
    <row r="42" spans="2:5" ht="15.75" customHeight="1">
      <c r="B42" s="42">
        <v>4252</v>
      </c>
      <c r="C42" s="43" t="s">
        <v>14</v>
      </c>
      <c r="D42" s="84">
        <v>18000</v>
      </c>
      <c r="E42" s="16"/>
    </row>
    <row r="43" spans="2:5" ht="15.75" customHeight="1">
      <c r="B43" s="42">
        <v>4253</v>
      </c>
      <c r="C43" s="43" t="s">
        <v>19</v>
      </c>
      <c r="D43" s="84">
        <v>39000</v>
      </c>
      <c r="E43" s="16"/>
    </row>
    <row r="44" spans="2:5" ht="15.75" customHeight="1">
      <c r="B44" s="42">
        <v>4254</v>
      </c>
      <c r="C44" s="43" t="s">
        <v>15</v>
      </c>
      <c r="D44" s="84">
        <v>12000</v>
      </c>
      <c r="E44" s="16"/>
    </row>
    <row r="45" spans="2:5" ht="15.75" customHeight="1">
      <c r="B45" s="42">
        <v>4255</v>
      </c>
      <c r="C45" s="43" t="s">
        <v>16</v>
      </c>
      <c r="D45" s="84">
        <v>114500</v>
      </c>
      <c r="E45" s="16"/>
    </row>
    <row r="46" spans="2:5" ht="15.75" customHeight="1">
      <c r="B46" s="42">
        <v>4256</v>
      </c>
      <c r="C46" s="43" t="s">
        <v>35</v>
      </c>
      <c r="D46" s="84">
        <v>26000</v>
      </c>
      <c r="E46" s="16"/>
    </row>
    <row r="47" spans="2:5" ht="15.75" customHeight="1">
      <c r="B47" s="42">
        <v>4257</v>
      </c>
      <c r="C47" s="43" t="s">
        <v>17</v>
      </c>
      <c r="D47" s="84">
        <v>115000</v>
      </c>
      <c r="E47" s="16"/>
    </row>
    <row r="48" spans="2:5" ht="15.75" customHeight="1">
      <c r="B48" s="44">
        <v>4258</v>
      </c>
      <c r="C48" s="45" t="s">
        <v>36</v>
      </c>
      <c r="D48" s="85">
        <v>664300</v>
      </c>
      <c r="E48" s="16"/>
    </row>
    <row r="49" spans="2:5" ht="15.75" customHeight="1">
      <c r="B49" s="42">
        <v>4259</v>
      </c>
      <c r="C49" s="43" t="s">
        <v>18</v>
      </c>
      <c r="D49" s="84">
        <f>149320609+50000+50000+41832000+56000</f>
        <v>191308609</v>
      </c>
      <c r="E49" s="16"/>
    </row>
    <row r="50" spans="2:5" s="5" customFormat="1" ht="19.5" customHeight="1">
      <c r="B50" s="38">
        <v>426</v>
      </c>
      <c r="C50" s="39" t="s">
        <v>9</v>
      </c>
      <c r="D50" s="82">
        <f>SUM(D51:D53)</f>
        <v>122000</v>
      </c>
      <c r="E50" s="37"/>
    </row>
    <row r="51" spans="2:5" ht="15.75" customHeight="1">
      <c r="B51" s="44">
        <v>4261</v>
      </c>
      <c r="C51" s="45" t="s">
        <v>10</v>
      </c>
      <c r="D51" s="85">
        <v>65000</v>
      </c>
      <c r="E51" s="16"/>
    </row>
    <row r="52" spans="2:5" ht="15.75" customHeight="1">
      <c r="B52" s="44">
        <v>4263</v>
      </c>
      <c r="C52" s="45" t="s">
        <v>11</v>
      </c>
      <c r="D52" s="85">
        <v>45000</v>
      </c>
      <c r="E52" s="16"/>
    </row>
    <row r="53" spans="2:5" ht="15.75" customHeight="1">
      <c r="B53" s="42">
        <v>4264</v>
      </c>
      <c r="C53" s="43" t="s">
        <v>70</v>
      </c>
      <c r="D53" s="84">
        <v>12000</v>
      </c>
      <c r="E53" s="16"/>
    </row>
    <row r="54" spans="2:5" s="5" customFormat="1" ht="19.5" customHeight="1">
      <c r="B54" s="47">
        <v>429</v>
      </c>
      <c r="C54" s="48" t="s">
        <v>101</v>
      </c>
      <c r="D54" s="86">
        <f>SUM(D55:D57)</f>
        <v>72600</v>
      </c>
      <c r="E54" s="37"/>
    </row>
    <row r="55" spans="2:5" ht="15.75" customHeight="1">
      <c r="B55" s="44">
        <v>4292</v>
      </c>
      <c r="C55" s="45" t="s">
        <v>38</v>
      </c>
      <c r="D55" s="85">
        <v>30000</v>
      </c>
      <c r="E55" s="16"/>
    </row>
    <row r="56" spans="2:5" ht="15.75" customHeight="1">
      <c r="B56" s="44">
        <v>4293</v>
      </c>
      <c r="C56" s="45" t="s">
        <v>39</v>
      </c>
      <c r="D56" s="85">
        <v>32600</v>
      </c>
      <c r="E56" s="16"/>
    </row>
    <row r="57" spans="2:5" ht="15.75" customHeight="1">
      <c r="B57" s="42">
        <v>4295</v>
      </c>
      <c r="C57" s="43" t="s">
        <v>101</v>
      </c>
      <c r="D57" s="84">
        <v>10000</v>
      </c>
      <c r="E57" s="16"/>
    </row>
    <row r="58" spans="2:5" ht="24.75" customHeight="1">
      <c r="B58" s="35">
        <v>43</v>
      </c>
      <c r="C58" s="36" t="s">
        <v>30</v>
      </c>
      <c r="D58" s="81">
        <f>D59</f>
        <v>323000</v>
      </c>
      <c r="E58" s="16"/>
    </row>
    <row r="59" spans="2:5" ht="19.5" customHeight="1">
      <c r="B59" s="38">
        <v>431</v>
      </c>
      <c r="C59" s="39" t="s">
        <v>37</v>
      </c>
      <c r="D59" s="82">
        <f>SUM(D60)</f>
        <v>323000</v>
      </c>
      <c r="E59" s="16"/>
    </row>
    <row r="60" spans="2:5" ht="15.75" customHeight="1">
      <c r="B60" s="44">
        <v>4311</v>
      </c>
      <c r="C60" s="51" t="s">
        <v>37</v>
      </c>
      <c r="D60" s="85">
        <v>323000</v>
      </c>
      <c r="E60" s="16"/>
    </row>
    <row r="61" spans="2:5" ht="24.75" customHeight="1">
      <c r="B61" s="49">
        <v>44</v>
      </c>
      <c r="C61" s="50" t="s">
        <v>40</v>
      </c>
      <c r="D61" s="87">
        <f>D62</f>
        <v>25000</v>
      </c>
      <c r="E61" s="16"/>
    </row>
    <row r="62" spans="2:5" ht="19.5" customHeight="1">
      <c r="B62" s="38">
        <v>443</v>
      </c>
      <c r="C62" s="39" t="s">
        <v>105</v>
      </c>
      <c r="D62" s="82">
        <f>SUM(D63:D65)</f>
        <v>25000</v>
      </c>
      <c r="E62" s="16"/>
    </row>
    <row r="63" spans="2:5" ht="15.75" customHeight="1">
      <c r="B63" s="44">
        <v>4431</v>
      </c>
      <c r="C63" s="51" t="s">
        <v>71</v>
      </c>
      <c r="D63" s="85">
        <v>20000</v>
      </c>
      <c r="E63" s="16"/>
    </row>
    <row r="64" spans="2:5" ht="15.75" customHeight="1">
      <c r="B64" s="44">
        <v>4432</v>
      </c>
      <c r="C64" s="51" t="s">
        <v>41</v>
      </c>
      <c r="D64" s="85">
        <v>4500</v>
      </c>
      <c r="E64" s="16"/>
    </row>
    <row r="65" spans="2:5" ht="15.75" customHeight="1">
      <c r="B65" s="44">
        <v>4433</v>
      </c>
      <c r="C65" s="51" t="s">
        <v>65</v>
      </c>
      <c r="D65" s="85">
        <v>500</v>
      </c>
      <c r="E65" s="16"/>
    </row>
    <row r="66" spans="2:5" ht="24.75" customHeight="1">
      <c r="B66" s="49">
        <v>46</v>
      </c>
      <c r="C66" s="52" t="s">
        <v>42</v>
      </c>
      <c r="D66" s="81">
        <f>D67</f>
        <v>3264</v>
      </c>
      <c r="E66" s="16"/>
    </row>
    <row r="67" spans="2:5" ht="19.5" customHeight="1">
      <c r="B67" s="38">
        <v>462</v>
      </c>
      <c r="C67" s="39" t="s">
        <v>106</v>
      </c>
      <c r="D67" s="82">
        <f>SUM(D68:D69)</f>
        <v>3264</v>
      </c>
      <c r="E67" s="16"/>
    </row>
    <row r="68" spans="2:5" ht="30" customHeight="1">
      <c r="B68" s="44">
        <v>4621</v>
      </c>
      <c r="C68" s="51" t="s">
        <v>66</v>
      </c>
      <c r="D68" s="85">
        <v>3164</v>
      </c>
      <c r="E68" s="16"/>
    </row>
    <row r="69" spans="2:5" ht="15.75" customHeight="1" thickBot="1">
      <c r="B69" s="42">
        <v>4622</v>
      </c>
      <c r="C69" s="53" t="s">
        <v>102</v>
      </c>
      <c r="D69" s="84">
        <v>100</v>
      </c>
      <c r="E69" s="16"/>
    </row>
    <row r="70" spans="2:5" ht="30" customHeight="1" thickBot="1">
      <c r="B70" s="181" t="s">
        <v>29</v>
      </c>
      <c r="C70" s="182"/>
      <c r="D70" s="88">
        <f>D18+D27+D58+D61+D66</f>
        <v>197981523</v>
      </c>
      <c r="E70" s="16"/>
    </row>
    <row r="71" spans="2:4" ht="14.25" customHeight="1">
      <c r="B71" s="11"/>
      <c r="C71" s="12"/>
      <c r="D71" s="65"/>
    </row>
    <row r="72" ht="15.75">
      <c r="D72" s="66"/>
    </row>
    <row r="73" spans="2:4" ht="42.75" customHeight="1" thickBot="1">
      <c r="B73" s="169" t="s">
        <v>74</v>
      </c>
      <c r="C73" s="169"/>
      <c r="D73" s="73" t="s">
        <v>46</v>
      </c>
    </row>
    <row r="74" spans="2:4" ht="19.5" customHeight="1">
      <c r="B74" s="199" t="s">
        <v>58</v>
      </c>
      <c r="C74" s="201" t="s">
        <v>0</v>
      </c>
      <c r="D74" s="156" t="s">
        <v>85</v>
      </c>
    </row>
    <row r="75" spans="2:4" ht="19.5" customHeight="1" thickBot="1">
      <c r="B75" s="203"/>
      <c r="C75" s="204"/>
      <c r="D75" s="157"/>
    </row>
    <row r="76" spans="2:4" ht="24.75" customHeight="1">
      <c r="B76" s="58" t="s">
        <v>49</v>
      </c>
      <c r="C76" s="48" t="s">
        <v>47</v>
      </c>
      <c r="D76" s="78">
        <f>SUM(D77)</f>
        <v>68865</v>
      </c>
    </row>
    <row r="77" spans="2:4" ht="19.5" customHeight="1">
      <c r="B77" s="59" t="s">
        <v>50</v>
      </c>
      <c r="C77" s="39" t="s">
        <v>48</v>
      </c>
      <c r="D77" s="46">
        <f>SUM(D78:D79)</f>
        <v>68865</v>
      </c>
    </row>
    <row r="78" spans="2:4" ht="15.75" customHeight="1">
      <c r="B78" s="60" t="s">
        <v>63</v>
      </c>
      <c r="C78" s="43" t="s">
        <v>103</v>
      </c>
      <c r="D78" s="93">
        <v>33865</v>
      </c>
    </row>
    <row r="79" spans="2:4" ht="15.75" customHeight="1">
      <c r="B79" s="60" t="s">
        <v>64</v>
      </c>
      <c r="C79" s="43" t="s">
        <v>119</v>
      </c>
      <c r="D79" s="93">
        <v>35000</v>
      </c>
    </row>
    <row r="80" spans="2:4" ht="24.75" customHeight="1">
      <c r="B80" s="59" t="s">
        <v>51</v>
      </c>
      <c r="C80" s="39" t="s">
        <v>52</v>
      </c>
      <c r="D80" s="46">
        <f>SUM(D81+D83)</f>
        <v>146735</v>
      </c>
    </row>
    <row r="81" spans="2:4" ht="19.5" customHeight="1">
      <c r="B81" s="59" t="s">
        <v>53</v>
      </c>
      <c r="C81" s="39" t="s">
        <v>54</v>
      </c>
      <c r="D81" s="46">
        <f>SUM(D82:D82)</f>
        <v>86735</v>
      </c>
    </row>
    <row r="82" spans="2:4" ht="15.75" customHeight="1">
      <c r="B82" s="61" t="s">
        <v>43</v>
      </c>
      <c r="C82" s="51" t="s">
        <v>57</v>
      </c>
      <c r="D82" s="21">
        <f>81943+4792</f>
        <v>86735</v>
      </c>
    </row>
    <row r="83" spans="2:4" ht="19.5" customHeight="1">
      <c r="B83" s="59" t="s">
        <v>55</v>
      </c>
      <c r="C83" s="39" t="s">
        <v>56</v>
      </c>
      <c r="D83" s="79">
        <f>SUM(D84)</f>
        <v>60000</v>
      </c>
    </row>
    <row r="84" spans="2:4" ht="15.75" customHeight="1" thickBot="1">
      <c r="B84" s="62" t="s">
        <v>45</v>
      </c>
      <c r="C84" s="63" t="s">
        <v>44</v>
      </c>
      <c r="D84" s="94">
        <v>60000</v>
      </c>
    </row>
    <row r="85" spans="2:4" ht="30" customHeight="1" thickBot="1">
      <c r="B85" s="181" t="s">
        <v>59</v>
      </c>
      <c r="C85" s="182"/>
      <c r="D85" s="99">
        <f>D76+D80</f>
        <v>215600</v>
      </c>
    </row>
    <row r="87" s="1" customFormat="1" ht="21" customHeight="1">
      <c r="B87" s="10" t="s">
        <v>140</v>
      </c>
    </row>
    <row r="88" s="17" customFormat="1" ht="24.75" customHeight="1">
      <c r="B88" s="10" t="s">
        <v>141</v>
      </c>
    </row>
    <row r="89" spans="2:6" s="1" customFormat="1" ht="15">
      <c r="B89" s="18"/>
      <c r="D89" s="95" t="s">
        <v>61</v>
      </c>
      <c r="E89" s="183"/>
      <c r="F89" s="183"/>
    </row>
    <row r="90" spans="4:6" s="1" customFormat="1" ht="15">
      <c r="D90" s="95" t="s">
        <v>62</v>
      </c>
      <c r="E90" s="183"/>
      <c r="F90" s="183"/>
    </row>
  </sheetData>
  <sheetProtection password="EF44" sheet="1" objects="1" scenarios="1"/>
  <mergeCells count="21">
    <mergeCell ref="B2:D2"/>
    <mergeCell ref="B4:C4"/>
    <mergeCell ref="B5:C5"/>
    <mergeCell ref="B8:C8"/>
    <mergeCell ref="B12:C12"/>
    <mergeCell ref="B9:C9"/>
    <mergeCell ref="E90:F90"/>
    <mergeCell ref="B74:B75"/>
    <mergeCell ref="C74:C75"/>
    <mergeCell ref="D74:D75"/>
    <mergeCell ref="B85:C85"/>
    <mergeCell ref="B15:C15"/>
    <mergeCell ref="B16:B17"/>
    <mergeCell ref="C16:C17"/>
    <mergeCell ref="B73:C73"/>
    <mergeCell ref="B13:C13"/>
    <mergeCell ref="B11:C11"/>
    <mergeCell ref="D16:D17"/>
    <mergeCell ref="B70:C70"/>
    <mergeCell ref="B10:C10"/>
    <mergeCell ref="E89:F89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rowBreaks count="1" manualBreakCount="1">
    <brk id="39" max="4" man="1"/>
  </rowBreaks>
  <ignoredErrors>
    <ignoredError sqref="B76:B84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3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189" t="s">
        <v>122</v>
      </c>
      <c r="C2" s="189"/>
      <c r="D2" s="189"/>
      <c r="E2" s="69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185" t="s">
        <v>73</v>
      </c>
      <c r="C4" s="186"/>
      <c r="D4" s="74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184"/>
      <c r="C5" s="184"/>
      <c r="D5" s="26"/>
      <c r="E5" s="16"/>
    </row>
    <row r="6" spans="2:5" ht="41.25" customHeight="1" thickBot="1">
      <c r="B6" s="27"/>
      <c r="C6" s="27"/>
      <c r="D6" s="73" t="s">
        <v>46</v>
      </c>
      <c r="E6" s="16"/>
    </row>
    <row r="7" spans="2:5" ht="30" customHeight="1" thickBot="1">
      <c r="B7" s="29" t="s">
        <v>26</v>
      </c>
      <c r="C7" s="30"/>
      <c r="D7" s="91" t="s">
        <v>85</v>
      </c>
      <c r="E7" s="16"/>
    </row>
    <row r="8" spans="2:5" ht="15.75" customHeight="1" thickBot="1">
      <c r="B8" s="208" t="s">
        <v>109</v>
      </c>
      <c r="C8" s="209"/>
      <c r="D8" s="20">
        <v>477000</v>
      </c>
      <c r="E8" s="16"/>
    </row>
    <row r="9" spans="2:5" ht="30" customHeight="1" thickBot="1">
      <c r="B9" s="181" t="s">
        <v>28</v>
      </c>
      <c r="C9" s="182"/>
      <c r="D9" s="98">
        <f>SUM(D8:D8)</f>
        <v>477000</v>
      </c>
      <c r="E9" s="16"/>
    </row>
    <row r="10" spans="2:5" ht="19.5" customHeight="1">
      <c r="B10" s="31"/>
      <c r="C10" s="31"/>
      <c r="D10" s="89"/>
      <c r="E10" s="27"/>
    </row>
    <row r="11" spans="2:9" ht="45" customHeight="1" thickBot="1">
      <c r="B11" s="169" t="s">
        <v>60</v>
      </c>
      <c r="C11" s="169"/>
      <c r="D11" s="73" t="s">
        <v>46</v>
      </c>
      <c r="E11" s="28"/>
      <c r="I11" s="7"/>
    </row>
    <row r="12" spans="2:5" s="3" customFormat="1" ht="20.25" customHeight="1">
      <c r="B12" s="199" t="s">
        <v>21</v>
      </c>
      <c r="C12" s="201" t="s">
        <v>0</v>
      </c>
      <c r="D12" s="156" t="s">
        <v>85</v>
      </c>
      <c r="E12" s="34"/>
    </row>
    <row r="13" spans="2:5" s="3" customFormat="1" ht="27" customHeight="1">
      <c r="B13" s="200"/>
      <c r="C13" s="202"/>
      <c r="D13" s="194"/>
      <c r="E13" s="34"/>
    </row>
    <row r="14" spans="2:5" s="5" customFormat="1" ht="24.75" customHeight="1">
      <c r="B14" s="35">
        <v>42</v>
      </c>
      <c r="C14" s="36" t="s">
        <v>6</v>
      </c>
      <c r="D14" s="81">
        <f>D15+D18+D21+D25</f>
        <v>455500</v>
      </c>
      <c r="E14" s="37"/>
    </row>
    <row r="15" spans="2:5" s="5" customFormat="1" ht="19.5" customHeight="1">
      <c r="B15" s="38">
        <v>421</v>
      </c>
      <c r="C15" s="39" t="s">
        <v>31</v>
      </c>
      <c r="D15" s="82">
        <f>SUM(D16:D17)</f>
        <v>56400</v>
      </c>
      <c r="E15" s="37"/>
    </row>
    <row r="16" spans="2:5" ht="15.75" customHeight="1">
      <c r="B16" s="42">
        <v>4211</v>
      </c>
      <c r="C16" s="43" t="s">
        <v>7</v>
      </c>
      <c r="D16" s="84">
        <v>30400</v>
      </c>
      <c r="E16" s="16"/>
    </row>
    <row r="17" spans="2:5" ht="15.75" customHeight="1">
      <c r="B17" s="42">
        <v>4213</v>
      </c>
      <c r="C17" s="43" t="s">
        <v>67</v>
      </c>
      <c r="D17" s="84">
        <v>26000</v>
      </c>
      <c r="E17" s="16"/>
    </row>
    <row r="18" spans="2:5" ht="30" customHeight="1">
      <c r="B18" s="38">
        <v>422</v>
      </c>
      <c r="C18" s="39" t="s">
        <v>99</v>
      </c>
      <c r="D18" s="82">
        <f>SUM(D19:D20)</f>
        <v>57700</v>
      </c>
      <c r="E18" s="16"/>
    </row>
    <row r="19" spans="2:5" ht="15.75" customHeight="1">
      <c r="B19" s="42">
        <v>4221</v>
      </c>
      <c r="C19" s="43" t="s">
        <v>34</v>
      </c>
      <c r="D19" s="84">
        <v>35100</v>
      </c>
      <c r="E19" s="16"/>
    </row>
    <row r="20" spans="2:5" ht="15.75" customHeight="1">
      <c r="B20" s="42">
        <v>4222</v>
      </c>
      <c r="C20" s="43" t="s">
        <v>32</v>
      </c>
      <c r="D20" s="84">
        <v>22600</v>
      </c>
      <c r="E20" s="16"/>
    </row>
    <row r="21" spans="2:5" ht="19.5" customHeight="1">
      <c r="B21" s="38">
        <v>424</v>
      </c>
      <c r="C21" s="39" t="s">
        <v>33</v>
      </c>
      <c r="D21" s="82">
        <f>SUM(D22:D24)</f>
        <v>334650</v>
      </c>
      <c r="E21" s="16"/>
    </row>
    <row r="22" spans="2:5" s="5" customFormat="1" ht="15.75" customHeight="1">
      <c r="B22" s="42">
        <v>4241</v>
      </c>
      <c r="C22" s="43" t="s">
        <v>34</v>
      </c>
      <c r="D22" s="84">
        <v>243000</v>
      </c>
      <c r="E22" s="37"/>
    </row>
    <row r="23" spans="2:5" ht="15.75" customHeight="1">
      <c r="B23" s="42">
        <v>4242</v>
      </c>
      <c r="C23" s="43" t="s">
        <v>32</v>
      </c>
      <c r="D23" s="84">
        <v>36650</v>
      </c>
      <c r="E23" s="16"/>
    </row>
    <row r="24" spans="2:5" ht="15.75" customHeight="1">
      <c r="B24" s="42">
        <v>4243</v>
      </c>
      <c r="C24" s="43" t="s">
        <v>100</v>
      </c>
      <c r="D24" s="85">
        <v>55000</v>
      </c>
      <c r="E24" s="16"/>
    </row>
    <row r="25" spans="2:5" ht="15.75" customHeight="1">
      <c r="B25" s="38">
        <v>425</v>
      </c>
      <c r="C25" s="39" t="s">
        <v>12</v>
      </c>
      <c r="D25" s="82">
        <f>SUM(D26)</f>
        <v>6750</v>
      </c>
      <c r="E25" s="16"/>
    </row>
    <row r="26" spans="2:5" ht="15.75" customHeight="1">
      <c r="B26" s="44">
        <v>4258</v>
      </c>
      <c r="C26" s="45" t="s">
        <v>36</v>
      </c>
      <c r="D26" s="85">
        <v>6750</v>
      </c>
      <c r="E26" s="16"/>
    </row>
    <row r="27" spans="2:5" ht="24.75" customHeight="1">
      <c r="B27" s="35">
        <v>44</v>
      </c>
      <c r="C27" s="120" t="s">
        <v>40</v>
      </c>
      <c r="D27" s="87">
        <f>D28</f>
        <v>21500</v>
      </c>
      <c r="E27" s="16"/>
    </row>
    <row r="28" spans="2:5" ht="19.5" customHeight="1">
      <c r="B28" s="38">
        <v>443</v>
      </c>
      <c r="C28" s="39" t="s">
        <v>105</v>
      </c>
      <c r="D28" s="82">
        <f>SUM(D29:D30)</f>
        <v>21500</v>
      </c>
      <c r="E28" s="16"/>
    </row>
    <row r="29" spans="2:5" s="5" customFormat="1" ht="15.75" customHeight="1">
      <c r="B29" s="118">
        <v>4431</v>
      </c>
      <c r="C29" s="119" t="s">
        <v>71</v>
      </c>
      <c r="D29" s="84">
        <v>20000</v>
      </c>
      <c r="E29" s="37"/>
    </row>
    <row r="30" spans="2:5" s="5" customFormat="1" ht="15.75" customHeight="1" thickBot="1">
      <c r="B30" s="42">
        <v>4432</v>
      </c>
      <c r="C30" s="43" t="s">
        <v>41</v>
      </c>
      <c r="D30" s="84">
        <v>1500</v>
      </c>
      <c r="E30" s="37"/>
    </row>
    <row r="31" spans="2:5" ht="30" customHeight="1" thickBot="1">
      <c r="B31" s="181" t="s">
        <v>29</v>
      </c>
      <c r="C31" s="182"/>
      <c r="D31" s="88">
        <f>D14+D27</f>
        <v>477000</v>
      </c>
      <c r="E31" s="16"/>
    </row>
    <row r="32" spans="2:4" ht="14.25" customHeight="1">
      <c r="B32" s="11"/>
      <c r="C32" s="12"/>
      <c r="D32" s="65"/>
    </row>
    <row r="33" spans="2:4" ht="32.25" customHeight="1">
      <c r="B33" s="10" t="s">
        <v>140</v>
      </c>
      <c r="C33" s="71"/>
      <c r="D33" s="65"/>
    </row>
    <row r="34" spans="2:4" s="16" customFormat="1" ht="46.5" customHeight="1">
      <c r="B34" s="10" t="s">
        <v>141</v>
      </c>
      <c r="C34" s="72"/>
      <c r="D34" s="70" t="s">
        <v>72</v>
      </c>
    </row>
    <row r="35" ht="15.75">
      <c r="D35" s="70"/>
    </row>
    <row r="36" ht="15.75">
      <c r="D36" s="66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31:C31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2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189" t="s">
        <v>123</v>
      </c>
      <c r="C2" s="189"/>
      <c r="D2" s="189"/>
      <c r="E2" s="69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4"/>
      <c r="E3" s="24"/>
      <c r="F3" s="6"/>
      <c r="G3" s="6"/>
    </row>
    <row r="4" spans="2:13" ht="18" customHeight="1">
      <c r="B4" s="185" t="s">
        <v>73</v>
      </c>
      <c r="C4" s="186"/>
      <c r="D4" s="74" t="s">
        <v>22</v>
      </c>
      <c r="E4" s="25"/>
      <c r="F4" s="9"/>
      <c r="G4" s="9"/>
      <c r="H4" s="9"/>
      <c r="I4" s="9"/>
      <c r="J4" s="9"/>
      <c r="K4" s="9"/>
      <c r="L4" s="9"/>
      <c r="M4" s="9"/>
    </row>
    <row r="5" spans="2:5" ht="15.75">
      <c r="B5" s="184"/>
      <c r="C5" s="184"/>
      <c r="D5" s="26"/>
      <c r="E5" s="16"/>
    </row>
    <row r="6" spans="2:5" ht="41.25" customHeight="1" thickBot="1">
      <c r="B6" s="27"/>
      <c r="C6" s="27"/>
      <c r="D6" s="73" t="s">
        <v>46</v>
      </c>
      <c r="E6" s="16"/>
    </row>
    <row r="7" spans="2:5" ht="30" customHeight="1" thickBot="1">
      <c r="B7" s="29" t="s">
        <v>26</v>
      </c>
      <c r="C7" s="30"/>
      <c r="D7" s="91" t="s">
        <v>85</v>
      </c>
      <c r="E7" s="16"/>
    </row>
    <row r="8" spans="2:5" ht="15.75" customHeight="1" thickBot="1">
      <c r="B8" s="192" t="s">
        <v>112</v>
      </c>
      <c r="C8" s="193"/>
      <c r="D8" s="20">
        <v>8166930</v>
      </c>
      <c r="E8" s="16"/>
    </row>
    <row r="9" spans="2:5" ht="30" customHeight="1" thickBot="1">
      <c r="B9" s="181" t="s">
        <v>28</v>
      </c>
      <c r="C9" s="182"/>
      <c r="D9" s="98">
        <f>SUM(D8:D8)</f>
        <v>8166930</v>
      </c>
      <c r="E9" s="16"/>
    </row>
    <row r="10" spans="2:5" ht="19.5" customHeight="1">
      <c r="B10" s="31"/>
      <c r="C10" s="31"/>
      <c r="D10" s="89"/>
      <c r="E10" s="27"/>
    </row>
    <row r="11" spans="2:9" ht="36.75" customHeight="1" thickBot="1">
      <c r="B11" s="169" t="s">
        <v>60</v>
      </c>
      <c r="C11" s="169"/>
      <c r="D11" s="73" t="s">
        <v>46</v>
      </c>
      <c r="E11" s="28"/>
      <c r="I11" s="7"/>
    </row>
    <row r="12" spans="2:5" s="3" customFormat="1" ht="19.5" customHeight="1">
      <c r="B12" s="199" t="s">
        <v>21</v>
      </c>
      <c r="C12" s="201" t="s">
        <v>0</v>
      </c>
      <c r="D12" s="156" t="s">
        <v>85</v>
      </c>
      <c r="E12" s="34"/>
    </row>
    <row r="13" spans="2:5" s="3" customFormat="1" ht="19.5" customHeight="1">
      <c r="B13" s="200"/>
      <c r="C13" s="202"/>
      <c r="D13" s="194"/>
      <c r="E13" s="34"/>
    </row>
    <row r="14" spans="2:5" s="5" customFormat="1" ht="24.75" customHeight="1">
      <c r="B14" s="35">
        <v>42</v>
      </c>
      <c r="C14" s="36" t="s">
        <v>6</v>
      </c>
      <c r="D14" s="81">
        <f>D15</f>
        <v>8166930</v>
      </c>
      <c r="E14" s="37"/>
    </row>
    <row r="15" spans="2:5" s="5" customFormat="1" ht="19.5" customHeight="1">
      <c r="B15" s="38">
        <v>425</v>
      </c>
      <c r="C15" s="39" t="s">
        <v>12</v>
      </c>
      <c r="D15" s="82">
        <f>SUM(D16:D16)</f>
        <v>8166930</v>
      </c>
      <c r="E15" s="37"/>
    </row>
    <row r="16" spans="2:5" ht="15.75" customHeight="1" thickBot="1">
      <c r="B16" s="42">
        <v>4259</v>
      </c>
      <c r="C16" s="43" t="s">
        <v>111</v>
      </c>
      <c r="D16" s="84">
        <v>8166930</v>
      </c>
      <c r="E16" s="16"/>
    </row>
    <row r="17" spans="2:5" ht="30" customHeight="1" thickBot="1">
      <c r="B17" s="181" t="s">
        <v>29</v>
      </c>
      <c r="C17" s="182"/>
      <c r="D17" s="88">
        <f>D14</f>
        <v>8166930</v>
      </c>
      <c r="E17" s="16"/>
    </row>
    <row r="18" spans="2:4" ht="14.25" customHeight="1">
      <c r="B18" s="11"/>
      <c r="C18" s="12"/>
      <c r="D18" s="65"/>
    </row>
    <row r="19" spans="2:4" ht="32.25" customHeight="1">
      <c r="B19" s="10" t="s">
        <v>140</v>
      </c>
      <c r="C19" s="71"/>
      <c r="D19" s="65"/>
    </row>
    <row r="20" spans="2:4" s="16" customFormat="1" ht="46.5" customHeight="1">
      <c r="B20" s="10" t="s">
        <v>141</v>
      </c>
      <c r="C20" s="72"/>
      <c r="D20" s="70" t="s">
        <v>72</v>
      </c>
    </row>
    <row r="21" ht="15.75">
      <c r="D21" s="66"/>
    </row>
    <row r="22" ht="15.75">
      <c r="D22" s="66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17:C17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E5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5" ht="64.5" customHeight="1">
      <c r="B2" s="189" t="s">
        <v>124</v>
      </c>
      <c r="C2" s="189"/>
      <c r="D2" s="189"/>
      <c r="E2" s="8"/>
    </row>
    <row r="3" spans="2:4" ht="14.25" customHeight="1">
      <c r="B3" s="16"/>
      <c r="C3" s="16"/>
      <c r="D3" s="121"/>
    </row>
    <row r="4" spans="2:5" ht="18" customHeight="1">
      <c r="B4" s="185" t="s">
        <v>73</v>
      </c>
      <c r="C4" s="186"/>
      <c r="D4" s="74" t="s">
        <v>22</v>
      </c>
      <c r="E4" s="9"/>
    </row>
    <row r="5" spans="2:4" ht="15.75">
      <c r="B5" s="184"/>
      <c r="C5" s="184"/>
      <c r="D5" s="26"/>
    </row>
    <row r="6" spans="2:4" ht="41.25" customHeight="1" thickBot="1">
      <c r="B6" s="27"/>
      <c r="C6" s="27"/>
      <c r="D6" s="73" t="s">
        <v>46</v>
      </c>
    </row>
    <row r="7" spans="2:4" ht="30" customHeight="1" thickBot="1">
      <c r="B7" s="29" t="s">
        <v>26</v>
      </c>
      <c r="C7" s="30"/>
      <c r="D7" s="91" t="s">
        <v>85</v>
      </c>
    </row>
    <row r="8" spans="2:4" ht="15.75" customHeight="1" thickBot="1">
      <c r="B8" s="192" t="s">
        <v>108</v>
      </c>
      <c r="C8" s="193"/>
      <c r="D8" s="20">
        <v>32436000</v>
      </c>
    </row>
    <row r="9" spans="2:4" ht="30" customHeight="1" thickBot="1">
      <c r="B9" s="181" t="s">
        <v>28</v>
      </c>
      <c r="C9" s="182"/>
      <c r="D9" s="98">
        <f>SUM(D8:D8)</f>
        <v>32436000</v>
      </c>
    </row>
    <row r="10" spans="2:4" ht="19.5" customHeight="1">
      <c r="B10" s="31"/>
      <c r="C10" s="31"/>
      <c r="D10" s="89"/>
    </row>
    <row r="11" spans="2:4" ht="38.25" customHeight="1" thickBot="1">
      <c r="B11" s="169" t="s">
        <v>60</v>
      </c>
      <c r="C11" s="169"/>
      <c r="D11" s="73" t="s">
        <v>46</v>
      </c>
    </row>
    <row r="12" spans="2:4" s="3" customFormat="1" ht="19.5" customHeight="1">
      <c r="B12" s="199" t="s">
        <v>21</v>
      </c>
      <c r="C12" s="174" t="s">
        <v>0</v>
      </c>
      <c r="D12" s="156" t="s">
        <v>85</v>
      </c>
    </row>
    <row r="13" spans="2:4" s="3" customFormat="1" ht="19.5" customHeight="1">
      <c r="B13" s="200"/>
      <c r="C13" s="211"/>
      <c r="D13" s="194"/>
    </row>
    <row r="14" spans="2:4" s="5" customFormat="1" ht="24.75" customHeight="1">
      <c r="B14" s="35">
        <v>41</v>
      </c>
      <c r="C14" s="120" t="s">
        <v>68</v>
      </c>
      <c r="D14" s="81">
        <f>D15+D17+D19</f>
        <v>75707</v>
      </c>
    </row>
    <row r="15" spans="2:4" s="5" customFormat="1" ht="19.5" customHeight="1">
      <c r="B15" s="38">
        <v>411</v>
      </c>
      <c r="C15" s="125" t="s">
        <v>1</v>
      </c>
      <c r="D15" s="82">
        <f>SUM(D16)</f>
        <v>60330</v>
      </c>
    </row>
    <row r="16" spans="2:4" ht="15.75" customHeight="1">
      <c r="B16" s="40">
        <v>4111</v>
      </c>
      <c r="C16" s="126" t="s">
        <v>2</v>
      </c>
      <c r="D16" s="83">
        <v>60330</v>
      </c>
    </row>
    <row r="17" spans="2:4" ht="19.5" customHeight="1">
      <c r="B17" s="122">
        <v>412</v>
      </c>
      <c r="C17" s="127" t="s">
        <v>69</v>
      </c>
      <c r="D17" s="123">
        <f>SUM(D18)</f>
        <v>5000</v>
      </c>
    </row>
    <row r="18" spans="2:4" ht="15.75" customHeight="1">
      <c r="B18" s="40">
        <v>4121</v>
      </c>
      <c r="C18" s="126" t="s">
        <v>69</v>
      </c>
      <c r="D18" s="83">
        <v>5000</v>
      </c>
    </row>
    <row r="19" spans="2:4" s="5" customFormat="1" ht="19.5" customHeight="1">
      <c r="B19" s="38">
        <v>413</v>
      </c>
      <c r="C19" s="125" t="s">
        <v>3</v>
      </c>
      <c r="D19" s="82">
        <f>SUM(D20:D21)</f>
        <v>10377</v>
      </c>
    </row>
    <row r="20" spans="2:4" ht="15.75" customHeight="1">
      <c r="B20" s="40">
        <v>4131</v>
      </c>
      <c r="C20" s="126" t="s">
        <v>4</v>
      </c>
      <c r="D20" s="83">
        <v>9351</v>
      </c>
    </row>
    <row r="21" spans="2:4" ht="15.75" customHeight="1">
      <c r="B21" s="40">
        <v>4132</v>
      </c>
      <c r="C21" s="126" t="s">
        <v>5</v>
      </c>
      <c r="D21" s="83">
        <v>1026</v>
      </c>
    </row>
    <row r="22" spans="2:4" s="5" customFormat="1" ht="24.75" customHeight="1">
      <c r="B22" s="35">
        <v>42</v>
      </c>
      <c r="C22" s="120" t="s">
        <v>6</v>
      </c>
      <c r="D22" s="81">
        <f>D23+D26+D28+D31+D33</f>
        <v>5188343</v>
      </c>
    </row>
    <row r="23" spans="2:4" s="5" customFormat="1" ht="19.5" customHeight="1">
      <c r="B23" s="38">
        <v>421</v>
      </c>
      <c r="C23" s="125" t="s">
        <v>31</v>
      </c>
      <c r="D23" s="82">
        <f>SUM(D24:D25)</f>
        <v>8680</v>
      </c>
    </row>
    <row r="24" spans="2:4" s="5" customFormat="1" ht="15.75" customHeight="1">
      <c r="B24" s="42">
        <v>4211</v>
      </c>
      <c r="C24" s="128" t="s">
        <v>7</v>
      </c>
      <c r="D24" s="84">
        <v>5680</v>
      </c>
    </row>
    <row r="25" spans="2:4" s="5" customFormat="1" ht="15.75" customHeight="1">
      <c r="B25" s="42">
        <v>4212</v>
      </c>
      <c r="C25" s="128" t="s">
        <v>104</v>
      </c>
      <c r="D25" s="84">
        <v>3000</v>
      </c>
    </row>
    <row r="26" spans="2:4" s="5" customFormat="1" ht="19.5" customHeight="1">
      <c r="B26" s="38">
        <v>424</v>
      </c>
      <c r="C26" s="125" t="s">
        <v>33</v>
      </c>
      <c r="D26" s="82">
        <f>SUM(D27:D27)</f>
        <v>85000</v>
      </c>
    </row>
    <row r="27" spans="2:4" ht="15.75" customHeight="1">
      <c r="B27" s="42">
        <v>4242</v>
      </c>
      <c r="C27" s="128" t="s">
        <v>32</v>
      </c>
      <c r="D27" s="84">
        <v>85000</v>
      </c>
    </row>
    <row r="28" spans="2:4" s="5" customFormat="1" ht="19.5" customHeight="1">
      <c r="B28" s="38">
        <v>425</v>
      </c>
      <c r="C28" s="125" t="s">
        <v>12</v>
      </c>
      <c r="D28" s="82">
        <f>SUM(D29:D30)</f>
        <v>5073763</v>
      </c>
    </row>
    <row r="29" spans="2:4" ht="15.75" customHeight="1">
      <c r="B29" s="42">
        <v>4258</v>
      </c>
      <c r="C29" s="128" t="s">
        <v>36</v>
      </c>
      <c r="D29" s="84">
        <v>92500</v>
      </c>
    </row>
    <row r="30" spans="2:4" ht="15.75" customHeight="1">
      <c r="B30" s="42">
        <v>4259</v>
      </c>
      <c r="C30" s="128" t="s">
        <v>18</v>
      </c>
      <c r="D30" s="84">
        <v>4981263</v>
      </c>
    </row>
    <row r="31" spans="2:4" s="5" customFormat="1" ht="19.5" customHeight="1">
      <c r="B31" s="38">
        <v>426</v>
      </c>
      <c r="C31" s="125" t="s">
        <v>9</v>
      </c>
      <c r="D31" s="82">
        <f>SUM(D32:D32)</f>
        <v>1400</v>
      </c>
    </row>
    <row r="32" spans="2:4" ht="15.75" customHeight="1">
      <c r="B32" s="44">
        <v>4264</v>
      </c>
      <c r="C32" s="129" t="s">
        <v>70</v>
      </c>
      <c r="D32" s="85">
        <v>1400</v>
      </c>
    </row>
    <row r="33" spans="2:4" ht="19.5" customHeight="1">
      <c r="B33" s="38">
        <v>429</v>
      </c>
      <c r="C33" s="125" t="s">
        <v>101</v>
      </c>
      <c r="D33" s="82">
        <f>SUM(D34)</f>
        <v>19500</v>
      </c>
    </row>
    <row r="34" spans="2:4" ht="15.75" customHeight="1" thickBot="1">
      <c r="B34" s="42">
        <v>4292</v>
      </c>
      <c r="C34" s="128" t="s">
        <v>38</v>
      </c>
      <c r="D34" s="84">
        <v>19500</v>
      </c>
    </row>
    <row r="35" spans="2:4" ht="30" customHeight="1" thickBot="1">
      <c r="B35" s="181" t="s">
        <v>29</v>
      </c>
      <c r="C35" s="210"/>
      <c r="D35" s="88">
        <f>D14+D22</f>
        <v>5264050</v>
      </c>
    </row>
    <row r="36" spans="2:4" ht="18" customHeight="1">
      <c r="B36" s="11"/>
      <c r="C36" s="12"/>
      <c r="D36" s="65"/>
    </row>
    <row r="37" spans="2:4" ht="45" customHeight="1" thickBot="1">
      <c r="B37" s="169" t="s">
        <v>74</v>
      </c>
      <c r="C37" s="169"/>
      <c r="D37" s="73" t="s">
        <v>46</v>
      </c>
    </row>
    <row r="38" spans="2:4" ht="19.5" customHeight="1">
      <c r="B38" s="199" t="s">
        <v>58</v>
      </c>
      <c r="C38" s="201" t="s">
        <v>0</v>
      </c>
      <c r="D38" s="156" t="s">
        <v>85</v>
      </c>
    </row>
    <row r="39" spans="2:4" ht="19.5" customHeight="1" thickBot="1">
      <c r="B39" s="203"/>
      <c r="C39" s="204"/>
      <c r="D39" s="157"/>
    </row>
    <row r="40" spans="2:4" ht="24.75" customHeight="1">
      <c r="B40" s="142" t="s">
        <v>51</v>
      </c>
      <c r="C40" s="36" t="s">
        <v>52</v>
      </c>
      <c r="D40" s="143">
        <f>D41</f>
        <v>97561</v>
      </c>
    </row>
    <row r="41" spans="2:4" ht="19.5" customHeight="1">
      <c r="B41" s="59" t="s">
        <v>53</v>
      </c>
      <c r="C41" s="39" t="s">
        <v>54</v>
      </c>
      <c r="D41" s="46">
        <f>SUM(D42:D42)</f>
        <v>97561</v>
      </c>
    </row>
    <row r="42" spans="2:4" ht="15.75" customHeight="1" thickBot="1">
      <c r="B42" s="61" t="s">
        <v>43</v>
      </c>
      <c r="C42" s="51" t="s">
        <v>57</v>
      </c>
      <c r="D42" s="21">
        <v>97561</v>
      </c>
    </row>
    <row r="43" spans="2:4" ht="30" customHeight="1" thickBot="1">
      <c r="B43" s="181" t="s">
        <v>59</v>
      </c>
      <c r="C43" s="182"/>
      <c r="D43" s="99">
        <f>D40</f>
        <v>97561</v>
      </c>
    </row>
    <row r="44" ht="16.5" thickBot="1"/>
    <row r="45" spans="2:4" ht="18.75" customHeight="1" thickBot="1">
      <c r="B45" s="197" t="s">
        <v>129</v>
      </c>
      <c r="C45" s="198"/>
      <c r="D45" s="98">
        <f>D9-D35-D43</f>
        <v>27074389</v>
      </c>
    </row>
    <row r="46" ht="16.5" thickBot="1"/>
    <row r="47" spans="2:4" ht="34.5" customHeight="1" thickBot="1">
      <c r="B47" s="197" t="s">
        <v>113</v>
      </c>
      <c r="C47" s="198"/>
      <c r="D47" s="98">
        <f>D9-D35</f>
        <v>27171950</v>
      </c>
    </row>
    <row r="50" spans="2:4" ht="32.25" customHeight="1">
      <c r="B50" s="10" t="s">
        <v>140</v>
      </c>
      <c r="C50" s="71"/>
      <c r="D50" s="65"/>
    </row>
    <row r="51" spans="2:4" s="16" customFormat="1" ht="46.5" customHeight="1">
      <c r="B51" s="10" t="s">
        <v>141</v>
      </c>
      <c r="C51" s="72"/>
      <c r="D51" s="70" t="s">
        <v>72</v>
      </c>
    </row>
  </sheetData>
  <sheetProtection password="EF44" sheet="1" objects="1" scenarios="1"/>
  <mergeCells count="17">
    <mergeCell ref="D38:D39"/>
    <mergeCell ref="B2:D2"/>
    <mergeCell ref="B4:C4"/>
    <mergeCell ref="B5:C5"/>
    <mergeCell ref="B8:C8"/>
    <mergeCell ref="D12:D13"/>
    <mergeCell ref="B9:C9"/>
    <mergeCell ref="B11:C11"/>
    <mergeCell ref="B12:B13"/>
    <mergeCell ref="C12:C13"/>
    <mergeCell ref="B43:C43"/>
    <mergeCell ref="B47:C47"/>
    <mergeCell ref="B35:C35"/>
    <mergeCell ref="B37:C37"/>
    <mergeCell ref="B38:B39"/>
    <mergeCell ref="C38:C39"/>
    <mergeCell ref="B45:C45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ignoredErrors>
    <ignoredError sqref="B40:B42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F5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6" ht="69.75" customHeight="1">
      <c r="B2" s="189" t="s">
        <v>125</v>
      </c>
      <c r="C2" s="189"/>
      <c r="D2" s="189"/>
      <c r="E2" s="8"/>
      <c r="F2" s="8"/>
    </row>
    <row r="3" spans="2:4" ht="14.25" customHeight="1">
      <c r="B3" s="16"/>
      <c r="C3" s="16"/>
      <c r="D3" s="121"/>
    </row>
    <row r="4" spans="2:6" ht="18" customHeight="1">
      <c r="B4" s="185" t="s">
        <v>73</v>
      </c>
      <c r="C4" s="186"/>
      <c r="D4" s="74" t="s">
        <v>22</v>
      </c>
      <c r="E4" s="9"/>
      <c r="F4" s="9"/>
    </row>
    <row r="5" spans="2:4" ht="15.75">
      <c r="B5" s="184"/>
      <c r="C5" s="184"/>
      <c r="D5" s="26"/>
    </row>
    <row r="6" spans="2:4" ht="41.25" customHeight="1" thickBot="1">
      <c r="B6" s="27"/>
      <c r="C6" s="27"/>
      <c r="D6" s="73" t="s">
        <v>46</v>
      </c>
    </row>
    <row r="7" spans="2:4" ht="30" customHeight="1" thickBot="1">
      <c r="B7" s="29" t="s">
        <v>26</v>
      </c>
      <c r="C7" s="30"/>
      <c r="D7" s="91" t="s">
        <v>85</v>
      </c>
    </row>
    <row r="8" spans="2:4" ht="15.75" customHeight="1" thickBot="1">
      <c r="B8" s="192" t="s">
        <v>108</v>
      </c>
      <c r="C8" s="193"/>
      <c r="D8" s="20">
        <v>17998920</v>
      </c>
    </row>
    <row r="9" spans="2:4" ht="30" customHeight="1" thickBot="1">
      <c r="B9" s="181" t="s">
        <v>28</v>
      </c>
      <c r="C9" s="182"/>
      <c r="D9" s="98">
        <f>SUM(D8:D8)</f>
        <v>17998920</v>
      </c>
    </row>
    <row r="10" spans="2:4" ht="19.5" customHeight="1">
      <c r="B10" s="31"/>
      <c r="C10" s="31"/>
      <c r="D10" s="89"/>
    </row>
    <row r="11" spans="2:4" ht="38.25" customHeight="1" thickBot="1">
      <c r="B11" s="169" t="s">
        <v>60</v>
      </c>
      <c r="C11" s="169"/>
      <c r="D11" s="73" t="s">
        <v>46</v>
      </c>
    </row>
    <row r="12" spans="2:4" s="3" customFormat="1" ht="19.5" customHeight="1">
      <c r="B12" s="212" t="s">
        <v>21</v>
      </c>
      <c r="C12" s="212" t="s">
        <v>0</v>
      </c>
      <c r="D12" s="156" t="s">
        <v>85</v>
      </c>
    </row>
    <row r="13" spans="2:4" s="3" customFormat="1" ht="19.5" customHeight="1">
      <c r="B13" s="213"/>
      <c r="C13" s="214"/>
      <c r="D13" s="194"/>
    </row>
    <row r="14" spans="2:4" s="5" customFormat="1" ht="24.75" customHeight="1">
      <c r="B14" s="140">
        <v>41</v>
      </c>
      <c r="C14" s="141" t="s">
        <v>68</v>
      </c>
      <c r="D14" s="81">
        <f>D15+D17+D19</f>
        <v>122844</v>
      </c>
    </row>
    <row r="15" spans="2:4" s="5" customFormat="1" ht="19.5" customHeight="1">
      <c r="B15" s="130">
        <v>411</v>
      </c>
      <c r="C15" s="131" t="s">
        <v>1</v>
      </c>
      <c r="D15" s="82">
        <f>SUM(D16)</f>
        <v>100550</v>
      </c>
    </row>
    <row r="16" spans="2:4" ht="15.75" customHeight="1">
      <c r="B16" s="132">
        <v>4111</v>
      </c>
      <c r="C16" s="133" t="s">
        <v>2</v>
      </c>
      <c r="D16" s="83">
        <v>100550</v>
      </c>
    </row>
    <row r="17" spans="2:4" ht="19.5" customHeight="1">
      <c r="B17" s="134">
        <v>412</v>
      </c>
      <c r="C17" s="135" t="s">
        <v>69</v>
      </c>
      <c r="D17" s="123">
        <f>SUM(D18)</f>
        <v>5000</v>
      </c>
    </row>
    <row r="18" spans="2:4" ht="15.75" customHeight="1">
      <c r="B18" s="132">
        <v>4121</v>
      </c>
      <c r="C18" s="133" t="s">
        <v>69</v>
      </c>
      <c r="D18" s="83">
        <v>5000</v>
      </c>
    </row>
    <row r="19" spans="2:4" s="5" customFormat="1" ht="19.5" customHeight="1">
      <c r="B19" s="130">
        <v>413</v>
      </c>
      <c r="C19" s="131" t="s">
        <v>3</v>
      </c>
      <c r="D19" s="82">
        <f>SUM(D20:D21)</f>
        <v>17294</v>
      </c>
    </row>
    <row r="20" spans="2:4" ht="15.75" customHeight="1">
      <c r="B20" s="132">
        <v>4131</v>
      </c>
      <c r="C20" s="133" t="s">
        <v>4</v>
      </c>
      <c r="D20" s="83">
        <v>15585</v>
      </c>
    </row>
    <row r="21" spans="2:4" ht="15.75" customHeight="1">
      <c r="B21" s="132">
        <v>4132</v>
      </c>
      <c r="C21" s="133" t="s">
        <v>5</v>
      </c>
      <c r="D21" s="83">
        <v>1709</v>
      </c>
    </row>
    <row r="22" spans="2:4" s="5" customFormat="1" ht="24.75" customHeight="1">
      <c r="B22" s="140">
        <v>42</v>
      </c>
      <c r="C22" s="141" t="s">
        <v>6</v>
      </c>
      <c r="D22" s="81">
        <f>D23+D25+D28+D30+D33+D35</f>
        <v>971951</v>
      </c>
    </row>
    <row r="23" spans="2:4" s="5" customFormat="1" ht="19.5" customHeight="1">
      <c r="B23" s="130">
        <v>421</v>
      </c>
      <c r="C23" s="131" t="s">
        <v>31</v>
      </c>
      <c r="D23" s="82">
        <f>SUM(D24:D24)</f>
        <v>5000</v>
      </c>
    </row>
    <row r="24" spans="2:4" s="5" customFormat="1" ht="15.75" customHeight="1">
      <c r="B24" s="136">
        <v>4212</v>
      </c>
      <c r="C24" s="137" t="s">
        <v>104</v>
      </c>
      <c r="D24" s="84">
        <v>5000</v>
      </c>
    </row>
    <row r="25" spans="2:4" s="5" customFormat="1" ht="30" customHeight="1">
      <c r="B25" s="130">
        <v>422</v>
      </c>
      <c r="C25" s="131" t="s">
        <v>107</v>
      </c>
      <c r="D25" s="82">
        <f>SUM(D26:D27)</f>
        <v>33600</v>
      </c>
    </row>
    <row r="26" spans="2:4" s="5" customFormat="1" ht="15.75" customHeight="1">
      <c r="B26" s="136">
        <v>4221</v>
      </c>
      <c r="C26" s="137" t="s">
        <v>34</v>
      </c>
      <c r="D26" s="84">
        <v>21600</v>
      </c>
    </row>
    <row r="27" spans="2:4" s="5" customFormat="1" ht="15.75" customHeight="1">
      <c r="B27" s="136">
        <v>4222</v>
      </c>
      <c r="C27" s="137" t="s">
        <v>32</v>
      </c>
      <c r="D27" s="84">
        <v>12000</v>
      </c>
    </row>
    <row r="28" spans="2:4" s="5" customFormat="1" ht="19.5" customHeight="1">
      <c r="B28" s="130">
        <v>424</v>
      </c>
      <c r="C28" s="131" t="s">
        <v>33</v>
      </c>
      <c r="D28" s="82">
        <f>D29</f>
        <v>765000</v>
      </c>
    </row>
    <row r="29" spans="2:4" s="5" customFormat="1" ht="15.75" customHeight="1">
      <c r="B29" s="136">
        <v>4241</v>
      </c>
      <c r="C29" s="137" t="s">
        <v>34</v>
      </c>
      <c r="D29" s="84">
        <v>765000</v>
      </c>
    </row>
    <row r="30" spans="2:4" s="5" customFormat="1" ht="19.5" customHeight="1">
      <c r="B30" s="130">
        <v>425</v>
      </c>
      <c r="C30" s="131" t="s">
        <v>12</v>
      </c>
      <c r="D30" s="82">
        <f>SUM(D31:D32)</f>
        <v>151951</v>
      </c>
    </row>
    <row r="31" spans="2:4" ht="15.75" customHeight="1">
      <c r="B31" s="136">
        <v>4258</v>
      </c>
      <c r="C31" s="137" t="s">
        <v>36</v>
      </c>
      <c r="D31" s="84">
        <v>90000</v>
      </c>
    </row>
    <row r="32" spans="2:4" ht="15.75" customHeight="1">
      <c r="B32" s="136">
        <v>4259</v>
      </c>
      <c r="C32" s="137" t="s">
        <v>18</v>
      </c>
      <c r="D32" s="84">
        <v>61951</v>
      </c>
    </row>
    <row r="33" spans="2:4" s="5" customFormat="1" ht="19.5" customHeight="1">
      <c r="B33" s="130">
        <v>426</v>
      </c>
      <c r="C33" s="131" t="s">
        <v>9</v>
      </c>
      <c r="D33" s="82">
        <f>SUM(D34:D34)</f>
        <v>1400</v>
      </c>
    </row>
    <row r="34" spans="2:4" ht="15.75" customHeight="1">
      <c r="B34" s="138">
        <v>4264</v>
      </c>
      <c r="C34" s="139" t="s">
        <v>70</v>
      </c>
      <c r="D34" s="85">
        <v>1400</v>
      </c>
    </row>
    <row r="35" spans="2:4" ht="19.5" customHeight="1">
      <c r="B35" s="130">
        <v>429</v>
      </c>
      <c r="C35" s="131" t="s">
        <v>101</v>
      </c>
      <c r="D35" s="82">
        <f>SUM(D36)</f>
        <v>15000</v>
      </c>
    </row>
    <row r="36" spans="2:4" ht="15.75" customHeight="1" thickBot="1">
      <c r="B36" s="136">
        <v>4292</v>
      </c>
      <c r="C36" s="137" t="s">
        <v>38</v>
      </c>
      <c r="D36" s="84">
        <v>15000</v>
      </c>
    </row>
    <row r="37" spans="2:4" ht="30" customHeight="1" thickBot="1">
      <c r="B37" s="181" t="s">
        <v>29</v>
      </c>
      <c r="C37" s="182"/>
      <c r="D37" s="88">
        <f>D14+D22</f>
        <v>1094795</v>
      </c>
    </row>
    <row r="38" spans="2:4" ht="18" customHeight="1">
      <c r="B38" s="11"/>
      <c r="C38" s="12"/>
      <c r="D38" s="65"/>
    </row>
    <row r="39" spans="2:4" ht="45" customHeight="1" thickBot="1">
      <c r="B39" s="169" t="s">
        <v>74</v>
      </c>
      <c r="C39" s="169"/>
      <c r="D39" s="73" t="s">
        <v>46</v>
      </c>
    </row>
    <row r="40" spans="2:4" ht="19.5" customHeight="1">
      <c r="B40" s="199" t="s">
        <v>58</v>
      </c>
      <c r="C40" s="201" t="s">
        <v>0</v>
      </c>
      <c r="D40" s="156" t="s">
        <v>85</v>
      </c>
    </row>
    <row r="41" spans="2:4" ht="19.5" customHeight="1" thickBot="1">
      <c r="B41" s="203"/>
      <c r="C41" s="204"/>
      <c r="D41" s="157"/>
    </row>
    <row r="42" spans="2:4" ht="24.75" customHeight="1">
      <c r="B42" s="142" t="s">
        <v>51</v>
      </c>
      <c r="C42" s="36" t="s">
        <v>52</v>
      </c>
      <c r="D42" s="143">
        <f>D43</f>
        <v>18000</v>
      </c>
    </row>
    <row r="43" spans="2:4" ht="19.5" customHeight="1">
      <c r="B43" s="59" t="s">
        <v>53</v>
      </c>
      <c r="C43" s="39" t="s">
        <v>54</v>
      </c>
      <c r="D43" s="46">
        <f>SUM(D44:D44)</f>
        <v>18000</v>
      </c>
    </row>
    <row r="44" spans="2:5" ht="15.75" customHeight="1" thickBot="1">
      <c r="B44" s="61" t="s">
        <v>43</v>
      </c>
      <c r="C44" s="51" t="s">
        <v>57</v>
      </c>
      <c r="D44" s="21">
        <v>18000</v>
      </c>
      <c r="E44" s="124"/>
    </row>
    <row r="45" spans="2:4" ht="30" customHeight="1" thickBot="1">
      <c r="B45" s="181" t="s">
        <v>59</v>
      </c>
      <c r="C45" s="182"/>
      <c r="D45" s="99">
        <f>D42</f>
        <v>18000</v>
      </c>
    </row>
    <row r="46" ht="16.5" thickBot="1"/>
    <row r="47" spans="2:4" ht="18.75" customHeight="1" thickBot="1">
      <c r="B47" s="197" t="s">
        <v>129</v>
      </c>
      <c r="C47" s="198"/>
      <c r="D47" s="98">
        <f>D9-D37-D45</f>
        <v>16886125</v>
      </c>
    </row>
    <row r="48" ht="16.5" thickBot="1"/>
    <row r="49" spans="2:4" ht="34.5" customHeight="1" thickBot="1">
      <c r="B49" s="197" t="s">
        <v>113</v>
      </c>
      <c r="C49" s="198"/>
      <c r="D49" s="98">
        <f>D9-D37</f>
        <v>16904125</v>
      </c>
    </row>
    <row r="52" spans="2:4" ht="32.25" customHeight="1">
      <c r="B52" s="10" t="s">
        <v>140</v>
      </c>
      <c r="C52" s="71"/>
      <c r="D52" s="65"/>
    </row>
    <row r="53" spans="2:4" s="16" customFormat="1" ht="46.5" customHeight="1">
      <c r="B53" s="10" t="s">
        <v>141</v>
      </c>
      <c r="C53" s="72"/>
      <c r="D53" s="70" t="s">
        <v>72</v>
      </c>
    </row>
  </sheetData>
  <sheetProtection password="EF44" sheet="1" objects="1" scenarios="1"/>
  <mergeCells count="17">
    <mergeCell ref="B12:B13"/>
    <mergeCell ref="C12:C13"/>
    <mergeCell ref="D12:D13"/>
    <mergeCell ref="B2:D2"/>
    <mergeCell ref="B4:C4"/>
    <mergeCell ref="B5:C5"/>
    <mergeCell ref="B8:C8"/>
    <mergeCell ref="B9:C9"/>
    <mergeCell ref="B11:C11"/>
    <mergeCell ref="B40:B41"/>
    <mergeCell ref="C40:C41"/>
    <mergeCell ref="D40:D41"/>
    <mergeCell ref="B45:C45"/>
    <mergeCell ref="B49:C49"/>
    <mergeCell ref="B37:C37"/>
    <mergeCell ref="B39:C39"/>
    <mergeCell ref="B47:C47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ignoredErrors>
    <ignoredError sqref="B42:B44" numberStoredAsText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J2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6" width="15.28125" style="2" customWidth="1"/>
    <col min="7" max="16384" width="9.140625" style="2" customWidth="1"/>
  </cols>
  <sheetData>
    <row r="1" ht="41.25" customHeight="1"/>
    <row r="2" spans="2:10" ht="64.5" customHeight="1">
      <c r="B2" s="189" t="s">
        <v>126</v>
      </c>
      <c r="C2" s="189"/>
      <c r="D2" s="189"/>
      <c r="E2" s="8"/>
      <c r="F2" s="8"/>
      <c r="G2" s="8"/>
      <c r="H2" s="8"/>
      <c r="I2" s="8"/>
      <c r="J2" s="8"/>
    </row>
    <row r="3" spans="2:4" ht="14.25" customHeight="1">
      <c r="B3" s="16"/>
      <c r="C3" s="16"/>
      <c r="D3" s="121"/>
    </row>
    <row r="4" spans="2:10" ht="18" customHeight="1">
      <c r="B4" s="185" t="s">
        <v>73</v>
      </c>
      <c r="C4" s="186"/>
      <c r="D4" s="74" t="s">
        <v>22</v>
      </c>
      <c r="E4" s="9"/>
      <c r="F4" s="9"/>
      <c r="G4" s="9"/>
      <c r="H4" s="9"/>
      <c r="I4" s="9"/>
      <c r="J4" s="9"/>
    </row>
    <row r="5" spans="2:4" ht="15.75">
      <c r="B5" s="184"/>
      <c r="C5" s="184"/>
      <c r="D5" s="26"/>
    </row>
    <row r="6" spans="2:4" ht="41.25" customHeight="1" thickBot="1">
      <c r="B6" s="27"/>
      <c r="C6" s="27"/>
      <c r="D6" s="73" t="s">
        <v>46</v>
      </c>
    </row>
    <row r="7" spans="2:4" ht="30" customHeight="1" thickBot="1">
      <c r="B7" s="29" t="s">
        <v>26</v>
      </c>
      <c r="C7" s="30"/>
      <c r="D7" s="91" t="s">
        <v>85</v>
      </c>
    </row>
    <row r="8" spans="2:4" ht="15.75" customHeight="1" thickBot="1">
      <c r="B8" s="192" t="s">
        <v>108</v>
      </c>
      <c r="C8" s="193"/>
      <c r="D8" s="20">
        <v>248700</v>
      </c>
    </row>
    <row r="9" spans="2:4" ht="30" customHeight="1" thickBot="1">
      <c r="B9" s="181" t="s">
        <v>28</v>
      </c>
      <c r="C9" s="182"/>
      <c r="D9" s="98">
        <f>SUM(D8:D8)</f>
        <v>248700</v>
      </c>
    </row>
    <row r="10" spans="2:4" ht="19.5" customHeight="1">
      <c r="B10" s="31"/>
      <c r="C10" s="31"/>
      <c r="D10" s="89"/>
    </row>
    <row r="11" spans="2:6" ht="36.75" customHeight="1" thickBot="1">
      <c r="B11" s="169" t="s">
        <v>60</v>
      </c>
      <c r="C11" s="169"/>
      <c r="D11" s="73" t="s">
        <v>46</v>
      </c>
      <c r="F11" s="7"/>
    </row>
    <row r="12" spans="2:4" s="3" customFormat="1" ht="19.5" customHeight="1">
      <c r="B12" s="212" t="s">
        <v>21</v>
      </c>
      <c r="C12" s="212" t="s">
        <v>0</v>
      </c>
      <c r="D12" s="156" t="s">
        <v>85</v>
      </c>
    </row>
    <row r="13" spans="2:4" s="3" customFormat="1" ht="19.5" customHeight="1">
      <c r="B13" s="213"/>
      <c r="C13" s="214"/>
      <c r="D13" s="194"/>
    </row>
    <row r="14" spans="2:4" s="5" customFormat="1" ht="24.75" customHeight="1">
      <c r="B14" s="140">
        <v>42</v>
      </c>
      <c r="C14" s="141" t="s">
        <v>6</v>
      </c>
      <c r="D14" s="81">
        <f>D15+D17+D20</f>
        <v>248700</v>
      </c>
    </row>
    <row r="15" spans="2:4" s="5" customFormat="1" ht="19.5" customHeight="1">
      <c r="B15" s="130">
        <v>424</v>
      </c>
      <c r="C15" s="131" t="s">
        <v>33</v>
      </c>
      <c r="D15" s="82">
        <f>SUM(D16)</f>
        <v>145000</v>
      </c>
    </row>
    <row r="16" spans="2:4" ht="15.75" customHeight="1">
      <c r="B16" s="136">
        <v>4242</v>
      </c>
      <c r="C16" s="137" t="s">
        <v>32</v>
      </c>
      <c r="D16" s="84">
        <v>145000</v>
      </c>
    </row>
    <row r="17" spans="2:4" s="5" customFormat="1" ht="19.5" customHeight="1">
      <c r="B17" s="130">
        <v>425</v>
      </c>
      <c r="C17" s="131" t="s">
        <v>12</v>
      </c>
      <c r="D17" s="82">
        <f>SUM(D18:D19)</f>
        <v>94700</v>
      </c>
    </row>
    <row r="18" spans="2:4" ht="15.75" customHeight="1">
      <c r="B18" s="136">
        <v>4258</v>
      </c>
      <c r="C18" s="137" t="s">
        <v>36</v>
      </c>
      <c r="D18" s="84">
        <v>70000</v>
      </c>
    </row>
    <row r="19" spans="2:4" ht="15.75" customHeight="1">
      <c r="B19" s="136">
        <v>4259</v>
      </c>
      <c r="C19" s="137" t="s">
        <v>18</v>
      </c>
      <c r="D19" s="84">
        <v>24700</v>
      </c>
    </row>
    <row r="20" spans="2:4" ht="19.5" customHeight="1">
      <c r="B20" s="130">
        <v>429</v>
      </c>
      <c r="C20" s="131" t="s">
        <v>101</v>
      </c>
      <c r="D20" s="82">
        <f>SUM(D21)</f>
        <v>9000</v>
      </c>
    </row>
    <row r="21" spans="2:4" ht="15.75" customHeight="1" thickBot="1">
      <c r="B21" s="136">
        <v>4292</v>
      </c>
      <c r="C21" s="137" t="s">
        <v>38</v>
      </c>
      <c r="D21" s="84">
        <v>9000</v>
      </c>
    </row>
    <row r="22" spans="2:4" ht="30" customHeight="1" thickBot="1">
      <c r="B22" s="215" t="s">
        <v>29</v>
      </c>
      <c r="C22" s="216"/>
      <c r="D22" s="88">
        <f>D14</f>
        <v>248700</v>
      </c>
    </row>
    <row r="23" spans="2:4" ht="14.25" customHeight="1">
      <c r="B23" s="11"/>
      <c r="C23" s="12"/>
      <c r="D23" s="65"/>
    </row>
    <row r="26" spans="2:4" ht="32.25" customHeight="1">
      <c r="B26" s="10" t="s">
        <v>140</v>
      </c>
      <c r="C26" s="71"/>
      <c r="D26" s="65"/>
    </row>
    <row r="27" spans="2:4" s="16" customFormat="1" ht="46.5" customHeight="1">
      <c r="B27" s="10" t="s">
        <v>141</v>
      </c>
      <c r="C27" s="72"/>
      <c r="D27" s="70" t="s">
        <v>72</v>
      </c>
    </row>
  </sheetData>
  <sheetProtection password="EF44" sheet="1" objects="1" scenarios="1"/>
  <mergeCells count="10">
    <mergeCell ref="B22:C22"/>
    <mergeCell ref="B2:D2"/>
    <mergeCell ref="B4:C4"/>
    <mergeCell ref="B5:C5"/>
    <mergeCell ref="B8:C8"/>
    <mergeCell ref="D12:D13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2017-05-03T12:06:56Z</cp:lastPrinted>
  <dcterms:created xsi:type="dcterms:W3CDTF">1996-10-14T23:33:28Z</dcterms:created>
  <dcterms:modified xsi:type="dcterms:W3CDTF">2020-09-08T08:36:04Z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