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30" windowWidth="20730" windowHeight="6210" tabRatio="790" activeTab="0"/>
  </bookViews>
  <sheets>
    <sheet name="FP prihodi 2016." sheetId="1" r:id="rId1"/>
    <sheet name="FP rashodi 2016." sheetId="2" r:id="rId2"/>
    <sheet name="Plan DI 2016." sheetId="3" r:id="rId3"/>
    <sheet name="Rashodi 2016. HRZZ" sheetId="4" r:id="rId4"/>
    <sheet name="Rashodi 2016. UKF" sheetId="5" r:id="rId5"/>
    <sheet name="Rashodi 2016. Fond" sheetId="6" r:id="rId6"/>
    <sheet name="Rashodi 2016. TENURE TRACK" sheetId="7" r:id="rId7"/>
    <sheet name="Rashodi 2016. HR-CH" sheetId="8" r:id="rId8"/>
    <sheet name="Rashodi 2016. ESF-UKF " sheetId="9" r:id="rId9"/>
  </sheets>
  <definedNames>
    <definedName name="_xlnm.Print_Area" localSheetId="0">'FP prihodi 2016.'!$A$1:$G$49</definedName>
    <definedName name="_xlnm.Print_Area" localSheetId="1">'FP rashodi 2016.'!$A$1:$E$78</definedName>
    <definedName name="_xlnm.Print_Area" localSheetId="2">'Plan DI 2016.'!$A$1:$E$22</definedName>
    <definedName name="_xlnm.Print_Area" localSheetId="8">'Rashodi 2016. ESF-UKF '!$A$1:$E$32</definedName>
    <definedName name="_xlnm.Print_Area" localSheetId="5">'Rashodi 2016. Fond'!$A$1:$E$23</definedName>
    <definedName name="_xlnm.Print_Area" localSheetId="7">'Rashodi 2016. HR-CH'!$A$1:$E$39</definedName>
    <definedName name="_xlnm.Print_Area" localSheetId="3">'Rashodi 2016. HRZZ'!$A$1:$E$88</definedName>
    <definedName name="_xlnm.Print_Area" localSheetId="6">'Rashodi 2016. TENURE TRACK'!$A$1:$E$47</definedName>
    <definedName name="_xlnm.Print_Area" localSheetId="4">'Rashodi 2016. UKF'!$A$1:$E$33</definedName>
    <definedName name="_xlnm.Print_Titles" localSheetId="1">'FP rashodi 2016.'!$18:$20</definedName>
  </definedNames>
  <calcPr fullCalcOnLoad="1"/>
</workbook>
</file>

<file path=xl/sharedStrings.xml><?xml version="1.0" encoding="utf-8"?>
<sst xmlns="http://schemas.openxmlformats.org/spreadsheetml/2006/main" count="361" uniqueCount="135">
  <si>
    <t>Ukupno (po izvorima)</t>
  </si>
  <si>
    <t>Naziv računa</t>
  </si>
  <si>
    <t>Plaće</t>
  </si>
  <si>
    <t>Plaće za redovan rad</t>
  </si>
  <si>
    <t>Doprinosi na plaće</t>
  </si>
  <si>
    <t xml:space="preserve">Doprinosi za zdravstveno osiguranje </t>
  </si>
  <si>
    <t>Doprinosi za zapošljavanje</t>
  </si>
  <si>
    <t>Materijalni rashodi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</si>
  <si>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</si>
  <si>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</si>
  <si>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</si>
  <si>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</si>
  <si>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</si>
  <si>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Rashodi za usluge</t>
  </si>
  <si>
    <t>Usluge tekućeg i investicijskog održavanja</t>
  </si>
  <si>
    <t>Komunalne usluge</t>
  </si>
  <si>
    <t>Zakupnine i najamnine</t>
  </si>
  <si>
    <t>Usluge promidžbe i informiranja</t>
  </si>
  <si>
    <t>Ostali prihodi</t>
  </si>
  <si>
    <t>Račun rashoda</t>
  </si>
  <si>
    <t>Hrvatska zaklada za znanost</t>
  </si>
  <si>
    <t>Naziv neprofitne organizacije:</t>
  </si>
  <si>
    <t>Prihodi od imovine</t>
  </si>
  <si>
    <t>Prihodi od donacija</t>
  </si>
  <si>
    <t>PLAN PRIHODA</t>
  </si>
  <si>
    <t xml:space="preserve">Ukupno </t>
  </si>
  <si>
    <t>UKUPNO PRIHODI</t>
  </si>
  <si>
    <t>UKUPNO RASHODI</t>
  </si>
  <si>
    <t>Rashodi amortizacije</t>
  </si>
  <si>
    <t>Naknade troškova radnicima</t>
  </si>
  <si>
    <t>Naknade troškova službenih putovanja</t>
  </si>
  <si>
    <t>Naknade ostalim osobama izvan radnog odnosa</t>
  </si>
  <si>
    <t>Naknade za obavljanje aktivnosti</t>
  </si>
  <si>
    <t>Zdravstvene usluge</t>
  </si>
  <si>
    <t>Računalne usluge</t>
  </si>
  <si>
    <t>Ostali materijalni rashodi</t>
  </si>
  <si>
    <t>Amortizacija</t>
  </si>
  <si>
    <t>Reprezentacija</t>
  </si>
  <si>
    <t>Članarine</t>
  </si>
  <si>
    <t>Financijski rashodi</t>
  </si>
  <si>
    <t>Negativne tečajne razlike</t>
  </si>
  <si>
    <t>Ostali rashodi</t>
  </si>
  <si>
    <t>Naknade članovima u predstavničkim i izvršnim tijelima i povjerenstvima</t>
  </si>
  <si>
    <t>0221</t>
  </si>
  <si>
    <t>Ulaganja u računalne programe</t>
  </si>
  <si>
    <t>0261</t>
  </si>
  <si>
    <t>Iznosi u kunama, bez lipa</t>
  </si>
  <si>
    <t>Neproizvedena dugotrajna imovina</t>
  </si>
  <si>
    <t>Nematerijalna imovina</t>
  </si>
  <si>
    <t>01</t>
  </si>
  <si>
    <t>012</t>
  </si>
  <si>
    <t>02</t>
  </si>
  <si>
    <t>Proizvedena dugotrajna imovina</t>
  </si>
  <si>
    <t>022</t>
  </si>
  <si>
    <t>Postrojenja i oprema</t>
  </si>
  <si>
    <t>026</t>
  </si>
  <si>
    <t>Nematerijalna proizvedena imovina</t>
  </si>
  <si>
    <t>Uredska oprema i namještaj</t>
  </si>
  <si>
    <t>Račun izdatka</t>
  </si>
  <si>
    <t>UKUPNO IZDATCI</t>
  </si>
  <si>
    <t>PLAN RASHODA</t>
  </si>
  <si>
    <t xml:space="preserve">Prihodi  iz proračuna </t>
  </si>
  <si>
    <t>Ukupno preneseni višak prihoda iz prethodnih godina</t>
  </si>
  <si>
    <t>predsjednik Upravnog odbora</t>
  </si>
  <si>
    <t>akademik Dario Vretenar</t>
  </si>
  <si>
    <t>0123</t>
  </si>
  <si>
    <t>0124</t>
  </si>
  <si>
    <t>Zatezne kamate</t>
  </si>
  <si>
    <t>Rashodi za otpis potraživanja</t>
  </si>
  <si>
    <t>Stručno usavršavanje radnika</t>
  </si>
  <si>
    <t>Rashodi za radnike</t>
  </si>
  <si>
    <t>Ostali rashodi za radnike</t>
  </si>
  <si>
    <t>Sitni inventar</t>
  </si>
  <si>
    <t>Bankarske usluge i usluge platnog prometa</t>
  </si>
  <si>
    <t>3511 (doktorandi Zaklade)</t>
  </si>
  <si>
    <t>3511 (razvoj Zaklade - rad Zaklade)</t>
  </si>
  <si>
    <t>3511 (razvoj Zaklade - projekti Zaklade)</t>
  </si>
  <si>
    <t>3413 (prihodi od osnovne imovine)</t>
  </si>
  <si>
    <t>3413 (prihodi od ostale imovine)</t>
  </si>
  <si>
    <t>predsjednik Upravnog odbora
akademik Dario Vretenar</t>
  </si>
  <si>
    <t xml:space="preserve">Naziv neprofitne organizacije: </t>
  </si>
  <si>
    <t>Oznaka računa iz računskog plana</t>
  </si>
  <si>
    <t>Izvor prihoda</t>
  </si>
  <si>
    <t>2016.</t>
  </si>
  <si>
    <t>3531 (AbbVie)</t>
  </si>
  <si>
    <t>3415 (prihodi od pozitivnih tečajnih razlika)</t>
  </si>
  <si>
    <t>3612 (prihodi od refundacija)</t>
  </si>
  <si>
    <t>Plan 2016.</t>
  </si>
  <si>
    <t>Ostali nespomenuti rashodi (pristojbe)</t>
  </si>
  <si>
    <t>Ostale usluge (projekti)</t>
  </si>
  <si>
    <t>Preostali iznos koji se prenosi za isplate u sljedećim godinama</t>
  </si>
  <si>
    <t>PLAN NABAVE DUGOTRAJNE IMOVINE</t>
  </si>
  <si>
    <t>*U ovom iznosu se nalazi i 10.000.000 kn osnovne imovine koja se ne smije trošiti.</t>
  </si>
  <si>
    <t>REBALANS FINANCIJSKOG PLANA - Plan prihoda za 2016. godinu (sve aktivnosti Zaklade)</t>
  </si>
  <si>
    <t>REBALANS FINANCIJSKOG PLANA - Plan rashoda za 2016. godinu (sve aktivnosti Zaklade)</t>
  </si>
  <si>
    <t>REBALANS PLANA NABAVE DUGOTRAJNE IMOVINE (sve aktivnosti Zaklade)</t>
  </si>
  <si>
    <t xml:space="preserve">Naknade troškova službenih putovanja </t>
  </si>
  <si>
    <t>REBALANS FINANCIJSKOG PLANA - Plan rashoda za 2016. godinu (aktivnost "Program suradnje s hrvatskim znanstvenicima u dijaspori - ZNANSTVENA SURADNJA")</t>
  </si>
  <si>
    <t>REBALANS FINANCIJSKOG PLANA - Plan rashoda za 2016. godinu (aktivnost "Croatian-Swiss Research Programme")</t>
  </si>
  <si>
    <t>Doprinosi za zapošljavanje osoba s invaliditetom</t>
  </si>
  <si>
    <t>Ostali troškovi (kotizacije)</t>
  </si>
  <si>
    <t>Usluge telefona, pošte i prijevoza (dostave)</t>
  </si>
  <si>
    <t>Intelektualne i osobne usluge (odvjetničke usluge, usluge revizije, usluge vještačenja, usluge prijevoda)</t>
  </si>
  <si>
    <t>Ostale usluge (projekti Zaklade, doktorandi Zaklade, ostale usluge: usluge čišćenja, grafičke usluge i usluge zaštite na radu)</t>
  </si>
  <si>
    <t>Licence</t>
  </si>
  <si>
    <t>Ostala prava - ulaganja na tuđoj imovini radi prava korištenja</t>
  </si>
  <si>
    <t>3511 (Tenure Track Pilot Programme)</t>
  </si>
  <si>
    <t>3511 (Croatian-Swiss Research Programme)</t>
  </si>
  <si>
    <t>3511 (Program suradnje s hrvatskim znanstvenicima u dijaspori - ZNANSTVENA SURADNJA)</t>
  </si>
  <si>
    <t>3531 (Fond za zaštitu okoliša)</t>
  </si>
  <si>
    <t>3611 (prihodi od naknade šteta)</t>
  </si>
  <si>
    <t>7. Razlika između prihoda i rashoda u 2016. godini koja će biti pripisana ostatku prenesenog viška iz prethodnih godina**</t>
  </si>
  <si>
    <t xml:space="preserve">Korištenje prenesenog viška u 2016. godini </t>
  </si>
  <si>
    <t>UKUPNI PRIHODI</t>
  </si>
  <si>
    <t xml:space="preserve">Prihodi iz proračuna </t>
  </si>
  <si>
    <t>Razlika između prihoda i rashoda u 2016. godini koja će se pokriti iz prenesenog viška iz prethodnih godina</t>
  </si>
  <si>
    <t>Razlika između prihoda i rashoda u 2016. godini za Program suradnje s hrvatskim znanstvenicima u dijaspori - ZNANSTVENA SURADNJA koja će biti pripisana ostatku prenesenog viška iz prethodnih godina</t>
  </si>
  <si>
    <t>Razlika između prihoda i rashoda u 2016. godini koja će se pokriti iz prenesenog viška iz prethodnih godina (za razvoj Zaklade i za doktorande Zaklade)</t>
  </si>
  <si>
    <t>Prihodi iz proračuna (provođenje programa suradnje s hrvatskim znanstvenicima u dijaspori - predujam od 30%)</t>
  </si>
  <si>
    <t>Prihodi iz proračuna (provođenje programa HR-CH suradnja)</t>
  </si>
  <si>
    <t>Prihodi iz proračuna  (provođenje programa Tenure Track)</t>
  </si>
  <si>
    <t>**U ovu razliku je uključen preostali iznos od 13.360.096 kn za aktivnost Program suradnje s hrvatskim znanstvenicima u dijaspori - ZNANSTVENA SURADNJA.</t>
  </si>
  <si>
    <t>2. Korištenje prenesenog viška u 2016. godini (za rad Zaklade i za projekte Zaklade iz prenesenog viška za financiranje znanstveno-istraživačkih projekata)</t>
  </si>
  <si>
    <t>4. Korištenje prenesenog viška u 2016. godini (za doktorande Zaklade iz prenesenog viška za financiranje doktoranada Zaklade)</t>
  </si>
  <si>
    <t>5. Ostatak prenesenog viška iz prethodnih godina*</t>
  </si>
  <si>
    <t>1. Korištenje prenesenog viška u 2016. godini (za rad Zaklade iz prihoda od osnovne imovine Zaklade iz 2015.)</t>
  </si>
  <si>
    <t>3. Korištenje prenesenog viška u 2016. godini (za projekte Zaklade iz prihoda od tuzemnog trgovačkog društva iz 2015.)</t>
  </si>
  <si>
    <t>Prihodi iz proračuna (provođenje projekta STP II - Fond Jedinstvo uz pomoć znanja)</t>
  </si>
  <si>
    <t>REBALANS FINANCIJSKOG PLANA - Plan rashoda za 2016. godinu (aktivnost "Fond za zaštitu okoliša i energetsku učinkovitost")</t>
  </si>
  <si>
    <t>REBALANS FINANCIJSKOG PLANA - Plan rashoda za 2016. godinu (aktivnost "Research Excellence Programme in Science and Higher Education - the Tenure Track Pilot Programme")</t>
  </si>
  <si>
    <t>REBALANS FINANCIJSKOG PLANA - Plan rashoda za 2016. godinu (aktivnost "STP II - UKF")</t>
  </si>
  <si>
    <t>REBALANS FINANCIJSKOG PLANA - Plan rashoda za 2016. godinu (aktivnosti "RAZVOJ ZAKLADE I PROGRAM DOKTORANADA I POSLIJEDOKTORANADA ZAKLADE")</t>
  </si>
  <si>
    <t>3511 (STP II projekt - UKF)</t>
  </si>
  <si>
    <t>Broj: O-1439-2016</t>
  </si>
  <si>
    <t>Zagreb, 11. srpnja 2016.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</si>
</sst>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i/>
      <sz val="11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i/>
      <sz val="11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58" fillId="0" borderId="12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 quotePrefix="1">
      <alignment horizontal="center" vertical="center"/>
    </xf>
    <xf numFmtId="3" fontId="5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 quotePrefix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/>
    </xf>
    <xf numFmtId="3" fontId="58" fillId="0" borderId="18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3" fontId="58" fillId="0" borderId="19" xfId="0" applyNumberFormat="1" applyFont="1" applyFill="1" applyBorder="1" applyAlignment="1">
      <alignment horizontal="right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3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horizontal="left"/>
    </xf>
    <xf numFmtId="3" fontId="8" fillId="0" borderId="22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0" fillId="0" borderId="0" xfId="0" applyFont="1" applyFill="1" applyAlignment="1">
      <alignment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3" fontId="58" fillId="0" borderId="3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 quotePrefix="1">
      <alignment horizontal="center"/>
    </xf>
    <xf numFmtId="0" fontId="0" fillId="0" borderId="0" xfId="0" applyFont="1" applyFill="1" applyAlignment="1">
      <alignment horizontal="right"/>
    </xf>
    <xf numFmtId="4" fontId="10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center"/>
    </xf>
    <xf numFmtId="3" fontId="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quotePrefix="1">
      <alignment/>
    </xf>
    <xf numFmtId="3" fontId="58" fillId="0" borderId="25" xfId="0" applyNumberFormat="1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3" fontId="3" fillId="0" borderId="33" xfId="0" applyNumberFormat="1" applyFont="1" applyFill="1" applyBorder="1" applyAlignment="1" quotePrefix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0" fontId="60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3" fontId="61" fillId="0" borderId="0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1" borderId="34" xfId="0" applyFont="1" applyFill="1" applyBorder="1" applyAlignment="1">
      <alignment horizontal="right"/>
    </xf>
    <xf numFmtId="0" fontId="4" fillId="1" borderId="35" xfId="0" applyFont="1" applyFill="1" applyBorder="1" applyAlignment="1">
      <alignment horizontal="right" vertical="center" wrapText="1"/>
    </xf>
    <xf numFmtId="3" fontId="60" fillId="0" borderId="16" xfId="0" applyNumberFormat="1" applyFont="1" applyFill="1" applyBorder="1" applyAlignment="1">
      <alignment horizontal="right" vertical="center"/>
    </xf>
    <xf numFmtId="3" fontId="58" fillId="0" borderId="16" xfId="0" applyNumberFormat="1" applyFont="1" applyFill="1" applyBorder="1" applyAlignment="1">
      <alignment horizontal="right"/>
    </xf>
    <xf numFmtId="3" fontId="58" fillId="0" borderId="16" xfId="0" applyNumberFormat="1" applyFont="1" applyFill="1" applyBorder="1" applyAlignment="1">
      <alignment horizontal="right" vertical="center"/>
    </xf>
    <xf numFmtId="3" fontId="58" fillId="0" borderId="17" xfId="0" applyNumberFormat="1" applyFont="1" applyFill="1" applyBorder="1" applyAlignment="1">
      <alignment horizontal="right" vertical="center"/>
    </xf>
    <xf numFmtId="3" fontId="60" fillId="0" borderId="1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quotePrefix="1">
      <alignment horizontal="center" vertical="center"/>
    </xf>
    <xf numFmtId="3" fontId="62" fillId="0" borderId="0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60" fillId="0" borderId="2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3" fontId="10" fillId="0" borderId="20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3" fontId="60" fillId="0" borderId="17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3" fontId="3" fillId="0" borderId="0" xfId="0" applyNumberFormat="1" applyFont="1" applyFill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3" fontId="58" fillId="0" borderId="15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3" fontId="58" fillId="0" borderId="13" xfId="0" applyNumberFormat="1" applyFont="1" applyFill="1" applyBorder="1" applyAlignment="1">
      <alignment horizontal="right" vertical="center"/>
    </xf>
    <xf numFmtId="4" fontId="6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58" fillId="0" borderId="22" xfId="0" applyNumberFormat="1" applyFont="1" applyFill="1" applyBorder="1" applyAlignment="1">
      <alignment horizontal="center"/>
    </xf>
    <xf numFmtId="3" fontId="58" fillId="0" borderId="23" xfId="0" applyNumberFormat="1" applyFont="1" applyFill="1" applyBorder="1" applyAlignment="1">
      <alignment horizontal="center"/>
    </xf>
    <xf numFmtId="3" fontId="58" fillId="0" borderId="37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1" borderId="35" xfId="0" applyFont="1" applyFill="1" applyBorder="1" applyAlignment="1">
      <alignment horizontal="center" wrapText="1"/>
    </xf>
    <xf numFmtId="0" fontId="4" fillId="1" borderId="40" xfId="0" applyFont="1" applyFill="1" applyBorder="1" applyAlignment="1">
      <alignment horizont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left" wrapText="1"/>
    </xf>
    <xf numFmtId="3" fontId="3" fillId="0" borderId="43" xfId="0" applyNumberFormat="1" applyFont="1" applyFill="1" applyBorder="1" applyAlignment="1">
      <alignment horizontal="left" wrapText="1"/>
    </xf>
    <xf numFmtId="3" fontId="5" fillId="0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 quotePrefix="1">
      <alignment horizontal="left"/>
    </xf>
    <xf numFmtId="3" fontId="8" fillId="0" borderId="33" xfId="0" applyNumberFormat="1" applyFont="1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 quotePrefix="1">
      <alignment horizontal="center" vertical="center"/>
    </xf>
    <xf numFmtId="3" fontId="3" fillId="0" borderId="22" xfId="0" applyNumberFormat="1" applyFont="1" applyFill="1" applyBorder="1" applyAlignment="1">
      <alignment horizontal="left" wrapText="1"/>
    </xf>
    <xf numFmtId="3" fontId="3" fillId="0" borderId="37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left"/>
    </xf>
    <xf numFmtId="3" fontId="3" fillId="0" borderId="45" xfId="0" applyNumberFormat="1" applyFont="1" applyFill="1" applyBorder="1" applyAlignment="1">
      <alignment horizontal="left"/>
    </xf>
    <xf numFmtId="0" fontId="3" fillId="0" borderId="42" xfId="0" applyNumberFormat="1" applyFont="1" applyFill="1" applyBorder="1" applyAlignment="1">
      <alignment horizontal="left" wrapText="1"/>
    </xf>
    <xf numFmtId="0" fontId="3" fillId="0" borderId="43" xfId="0" applyNumberFormat="1" applyFont="1" applyFill="1" applyBorder="1" applyAlignment="1">
      <alignment horizontal="left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 quotePrefix="1">
      <alignment horizontal="center" vertical="center" wrapText="1"/>
    </xf>
    <xf numFmtId="3" fontId="3" fillId="0" borderId="46" xfId="0" applyNumberFormat="1" applyFont="1" applyFill="1" applyBorder="1" applyAlignment="1">
      <alignment horizontal="left" wrapText="1"/>
    </xf>
    <xf numFmtId="3" fontId="3" fillId="0" borderId="47" xfId="0" applyNumberFormat="1" applyFont="1" applyFill="1" applyBorder="1" applyAlignment="1">
      <alignment horizontal="left" wrapText="1"/>
    </xf>
    <xf numFmtId="3" fontId="10" fillId="0" borderId="22" xfId="0" applyNumberFormat="1" applyFont="1" applyFill="1" applyBorder="1" applyAlignment="1">
      <alignment horizontal="left" wrapText="1"/>
    </xf>
    <xf numFmtId="3" fontId="10" fillId="0" borderId="37" xfId="0" applyNumberFormat="1" applyFont="1" applyFill="1" applyBorder="1" applyAlignment="1">
      <alignment horizontal="left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 quotePrefix="1">
      <alignment horizontal="center" vertical="center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 quotePrefix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 quotePrefix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 quotePrefix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left" wrapText="1"/>
    </xf>
    <xf numFmtId="3" fontId="2" fillId="0" borderId="37" xfId="0" applyNumberFormat="1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TABLICA PRM-IZ - 2005 -2007 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19050</xdr:rowOff>
    </xdr:from>
    <xdr:to>
      <xdr:col>2</xdr:col>
      <xdr:colOff>0</xdr:colOff>
      <xdr:row>10</xdr:row>
      <xdr:rowOff>447675</xdr:rowOff>
    </xdr:to>
    <xdr:sp>
      <xdr:nvSpPr>
        <xdr:cNvPr id="1" name="Line 1"/>
        <xdr:cNvSpPr>
          <a:spLocks/>
        </xdr:cNvSpPr>
      </xdr:nvSpPr>
      <xdr:spPr>
        <a:xfrm>
          <a:off x="2190750" y="2276475"/>
          <a:ext cx="33051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B2:I46"/>
  <sheetViews>
    <sheetView tabSelected="1" zoomScale="80" zoomScaleNormal="80" workbookViewId="0" topLeftCell="A1">
      <selection activeCell="C12" sqref="C12"/>
    </sheetView>
  </sheetViews>
  <sheetFormatPr defaultColWidth="9.140625" defaultRowHeight="12.75"/>
  <cols>
    <col min="1" max="1" width="32.421875" style="0" customWidth="1"/>
    <col min="2" max="2" width="50.00390625" style="0" customWidth="1"/>
    <col min="3" max="4" width="18.57421875" style="0" customWidth="1"/>
    <col min="5" max="5" width="17.57421875" style="0" customWidth="1"/>
    <col min="6" max="6" width="15.57421875" style="0" customWidth="1"/>
    <col min="7" max="7" width="23.57421875" style="0" customWidth="1"/>
    <col min="8" max="9" width="12.7109375" style="0" customWidth="1"/>
  </cols>
  <sheetData>
    <row r="1" ht="45.75" customHeight="1"/>
    <row r="2" spans="2:9" s="1" customFormat="1" ht="53.25" customHeight="1">
      <c r="B2" s="153" t="s">
        <v>93</v>
      </c>
      <c r="C2" s="153"/>
      <c r="D2" s="153"/>
      <c r="E2" s="153"/>
      <c r="F2" s="153"/>
      <c r="G2" s="8"/>
      <c r="H2" s="8"/>
      <c r="I2" s="8"/>
    </row>
    <row r="3" spans="2:6" s="1" customFormat="1" ht="15.75" customHeight="1">
      <c r="B3" s="151"/>
      <c r="C3" s="152"/>
      <c r="D3" s="152"/>
      <c r="E3" s="152"/>
      <c r="F3" s="152"/>
    </row>
    <row r="4" spans="2:9" s="1" customFormat="1" ht="15.75" customHeight="1">
      <c r="B4" s="85" t="s">
        <v>21</v>
      </c>
      <c r="C4" s="86"/>
      <c r="D4" s="156" t="s">
        <v>20</v>
      </c>
      <c r="E4" s="156"/>
      <c r="F4" s="156"/>
      <c r="G4" s="9"/>
      <c r="H4" s="9"/>
      <c r="I4" s="9"/>
    </row>
    <row r="5" spans="2:9" s="1" customFormat="1" ht="15.75" customHeight="1">
      <c r="B5" s="85"/>
      <c r="C5" s="86"/>
      <c r="D5" s="9"/>
      <c r="E5" s="84"/>
      <c r="F5" s="84"/>
      <c r="G5" s="9"/>
      <c r="H5" s="9"/>
      <c r="I5" s="9"/>
    </row>
    <row r="6" spans="2:9" s="1" customFormat="1" ht="15.75" customHeight="1">
      <c r="B6" s="79"/>
      <c r="C6" s="80"/>
      <c r="D6" s="78"/>
      <c r="E6" s="78"/>
      <c r="F6" s="78"/>
      <c r="G6" s="9"/>
      <c r="H6" s="9"/>
      <c r="I6" s="9"/>
    </row>
    <row r="7" spans="5:6" s="1" customFormat="1" ht="15.75" customHeight="1" thickBot="1">
      <c r="E7" s="157" t="s">
        <v>46</v>
      </c>
      <c r="F7" s="157"/>
    </row>
    <row r="8" spans="2:6" s="1" customFormat="1" ht="16.5" thickBot="1">
      <c r="B8" s="106" t="s">
        <v>82</v>
      </c>
      <c r="C8" s="146" t="s">
        <v>83</v>
      </c>
      <c r="D8" s="147"/>
      <c r="E8" s="147"/>
      <c r="F8" s="148"/>
    </row>
    <row r="9" spans="2:6" s="1" customFormat="1" ht="24.75" customHeight="1">
      <c r="B9" s="107"/>
      <c r="C9" s="166" t="s">
        <v>22</v>
      </c>
      <c r="D9" s="163" t="s">
        <v>61</v>
      </c>
      <c r="E9" s="166" t="s">
        <v>23</v>
      </c>
      <c r="F9" s="166" t="s">
        <v>18</v>
      </c>
    </row>
    <row r="10" spans="2:6" s="1" customFormat="1" ht="24" customHeight="1">
      <c r="B10" s="161" t="s">
        <v>81</v>
      </c>
      <c r="C10" s="167"/>
      <c r="D10" s="164"/>
      <c r="E10" s="167"/>
      <c r="F10" s="167"/>
    </row>
    <row r="11" spans="2:6" s="1" customFormat="1" ht="45" customHeight="1" thickBot="1">
      <c r="B11" s="162"/>
      <c r="C11" s="168"/>
      <c r="D11" s="165"/>
      <c r="E11" s="168"/>
      <c r="F11" s="168"/>
    </row>
    <row r="12" spans="2:6" s="1" customFormat="1" ht="30" customHeight="1">
      <c r="B12" s="30" t="s">
        <v>77</v>
      </c>
      <c r="C12" s="87">
        <v>92750</v>
      </c>
      <c r="D12" s="11"/>
      <c r="E12" s="12"/>
      <c r="F12" s="88"/>
    </row>
    <row r="13" spans="2:6" s="1" customFormat="1" ht="30" customHeight="1">
      <c r="B13" s="30" t="s">
        <v>78</v>
      </c>
      <c r="C13" s="31">
        <v>589000</v>
      </c>
      <c r="D13" s="35"/>
      <c r="E13" s="35"/>
      <c r="F13" s="89"/>
    </row>
    <row r="14" spans="2:6" s="1" customFormat="1" ht="30" customHeight="1">
      <c r="B14" s="30" t="s">
        <v>85</v>
      </c>
      <c r="C14" s="77">
        <v>100</v>
      </c>
      <c r="D14" s="25"/>
      <c r="E14" s="25"/>
      <c r="F14" s="90"/>
    </row>
    <row r="15" spans="2:6" s="1" customFormat="1" ht="30" customHeight="1">
      <c r="B15" s="32" t="s">
        <v>76</v>
      </c>
      <c r="C15" s="91"/>
      <c r="D15" s="14">
        <v>81639000</v>
      </c>
      <c r="E15" s="14"/>
      <c r="F15" s="92"/>
    </row>
    <row r="16" spans="2:6" s="1" customFormat="1" ht="30" customHeight="1">
      <c r="B16" s="32" t="s">
        <v>75</v>
      </c>
      <c r="C16" s="91"/>
      <c r="D16" s="14">
        <v>5211000</v>
      </c>
      <c r="E16" s="14"/>
      <c r="F16" s="92"/>
    </row>
    <row r="17" spans="2:6" s="1" customFormat="1" ht="30" customHeight="1">
      <c r="B17" s="32" t="s">
        <v>74</v>
      </c>
      <c r="C17" s="91"/>
      <c r="D17" s="14">
        <v>22837532</v>
      </c>
      <c r="E17" s="14"/>
      <c r="F17" s="92"/>
    </row>
    <row r="18" spans="2:6" s="1" customFormat="1" ht="30" customHeight="1">
      <c r="B18" s="32" t="s">
        <v>132</v>
      </c>
      <c r="C18" s="91"/>
      <c r="D18" s="14">
        <v>597000</v>
      </c>
      <c r="E18" s="14"/>
      <c r="F18" s="92"/>
    </row>
    <row r="19" spans="2:6" s="1" customFormat="1" ht="30" customHeight="1">
      <c r="B19" s="33" t="s">
        <v>106</v>
      </c>
      <c r="C19" s="91"/>
      <c r="D19" s="14">
        <v>47180</v>
      </c>
      <c r="E19" s="14"/>
      <c r="F19" s="92"/>
    </row>
    <row r="20" spans="2:6" s="1" customFormat="1" ht="30" customHeight="1">
      <c r="B20" s="33" t="s">
        <v>107</v>
      </c>
      <c r="C20" s="91"/>
      <c r="D20" s="14">
        <v>360241</v>
      </c>
      <c r="E20" s="14"/>
      <c r="F20" s="92"/>
    </row>
    <row r="21" spans="2:6" s="1" customFormat="1" ht="45.75" customHeight="1">
      <c r="B21" s="136" t="s">
        <v>108</v>
      </c>
      <c r="C21" s="91"/>
      <c r="D21" s="14">
        <v>13488612</v>
      </c>
      <c r="E21" s="14"/>
      <c r="F21" s="92"/>
    </row>
    <row r="22" spans="2:6" s="1" customFormat="1" ht="30" customHeight="1">
      <c r="B22" s="33" t="s">
        <v>109</v>
      </c>
      <c r="C22" s="91"/>
      <c r="D22" s="15"/>
      <c r="E22" s="15">
        <v>17000000</v>
      </c>
      <c r="F22" s="92"/>
    </row>
    <row r="23" spans="2:6" s="1" customFormat="1" ht="30" customHeight="1">
      <c r="B23" s="33" t="s">
        <v>84</v>
      </c>
      <c r="C23" s="91"/>
      <c r="D23" s="15"/>
      <c r="E23" s="15">
        <v>50000</v>
      </c>
      <c r="F23" s="92"/>
    </row>
    <row r="24" spans="2:6" s="1" customFormat="1" ht="30" customHeight="1">
      <c r="B24" s="33" t="s">
        <v>110</v>
      </c>
      <c r="C24" s="91"/>
      <c r="D24" s="15"/>
      <c r="E24" s="137"/>
      <c r="F24" s="92">
        <v>320</v>
      </c>
    </row>
    <row r="25" spans="2:6" s="1" customFormat="1" ht="30" customHeight="1" thickBot="1">
      <c r="B25" s="33" t="s">
        <v>86</v>
      </c>
      <c r="C25" s="91"/>
      <c r="D25" s="13"/>
      <c r="E25" s="14"/>
      <c r="F25" s="29">
        <v>16000</v>
      </c>
    </row>
    <row r="26" spans="2:6" s="1" customFormat="1" ht="17.25" customHeight="1">
      <c r="B26" s="169" t="s">
        <v>0</v>
      </c>
      <c r="C26" s="154">
        <f>SUM(C12:C25)</f>
        <v>681850</v>
      </c>
      <c r="D26" s="154">
        <f>SUM(D12:D25)</f>
        <v>124180565</v>
      </c>
      <c r="E26" s="154">
        <f>SUM(E12:E25)</f>
        <v>17050000</v>
      </c>
      <c r="F26" s="154">
        <f>SUM(F12:F25)</f>
        <v>16320</v>
      </c>
    </row>
    <row r="27" spans="2:6" s="1" customFormat="1" ht="18.75" customHeight="1" thickBot="1">
      <c r="B27" s="170"/>
      <c r="C27" s="155"/>
      <c r="D27" s="155"/>
      <c r="E27" s="155"/>
      <c r="F27" s="155"/>
    </row>
    <row r="28" spans="2:6" s="1" customFormat="1" ht="30" customHeight="1" thickBot="1">
      <c r="B28" s="34" t="s">
        <v>25</v>
      </c>
      <c r="C28" s="143">
        <f>SUM(C26:F27)</f>
        <v>141928735</v>
      </c>
      <c r="D28" s="144"/>
      <c r="E28" s="144"/>
      <c r="F28" s="145"/>
    </row>
    <row r="29" spans="2:6" s="1" customFormat="1" ht="32.25" customHeight="1" thickBot="1">
      <c r="B29" s="36" t="s">
        <v>112</v>
      </c>
      <c r="C29" s="143">
        <v>73538314</v>
      </c>
      <c r="D29" s="144"/>
      <c r="E29" s="144"/>
      <c r="F29" s="145"/>
    </row>
    <row r="30" spans="2:6" s="1" customFormat="1" ht="57" customHeight="1" thickBot="1">
      <c r="B30" s="36" t="s">
        <v>113</v>
      </c>
      <c r="C30" s="143">
        <f>C28+C29</f>
        <v>215467049</v>
      </c>
      <c r="D30" s="144"/>
      <c r="E30" s="144"/>
      <c r="F30" s="145"/>
    </row>
    <row r="31" spans="2:6" s="1" customFormat="1" ht="30" customHeight="1">
      <c r="B31" s="37"/>
      <c r="C31" s="38"/>
      <c r="D31" s="38"/>
      <c r="E31" s="38"/>
      <c r="F31" s="38"/>
    </row>
    <row r="32" spans="2:6" s="1" customFormat="1" ht="15.75" thickBot="1">
      <c r="B32" s="22"/>
      <c r="C32" s="22"/>
      <c r="D32" s="22"/>
      <c r="E32" s="22"/>
      <c r="F32" s="22"/>
    </row>
    <row r="33" spans="2:6" s="1" customFormat="1" ht="30.75" thickBot="1">
      <c r="B33" s="39" t="s">
        <v>62</v>
      </c>
      <c r="C33" s="140">
        <v>142149966</v>
      </c>
      <c r="D33" s="141"/>
      <c r="E33" s="141"/>
      <c r="F33" s="142"/>
    </row>
    <row r="34" spans="2:7" s="1" customFormat="1" ht="49.5" customHeight="1" thickBot="1">
      <c r="B34" s="40" t="s">
        <v>125</v>
      </c>
      <c r="C34" s="140">
        <v>25310</v>
      </c>
      <c r="D34" s="141"/>
      <c r="E34" s="141"/>
      <c r="F34" s="142"/>
      <c r="G34" s="138"/>
    </row>
    <row r="35" spans="2:7" s="1" customFormat="1" ht="66" customHeight="1" thickBot="1">
      <c r="B35" s="40" t="s">
        <v>122</v>
      </c>
      <c r="C35" s="140">
        <v>70457284</v>
      </c>
      <c r="D35" s="141"/>
      <c r="E35" s="141"/>
      <c r="F35" s="142"/>
      <c r="G35" s="139"/>
    </row>
    <row r="36" spans="2:7" s="1" customFormat="1" ht="49.5" customHeight="1" thickBot="1">
      <c r="B36" s="40" t="s">
        <v>126</v>
      </c>
      <c r="C36" s="140">
        <v>1500</v>
      </c>
      <c r="D36" s="141"/>
      <c r="E36" s="141"/>
      <c r="F36" s="142"/>
      <c r="G36" s="139"/>
    </row>
    <row r="37" spans="2:7" s="1" customFormat="1" ht="52.5" customHeight="1" thickBot="1">
      <c r="B37" s="40" t="s">
        <v>123</v>
      </c>
      <c r="C37" s="140">
        <v>3054220</v>
      </c>
      <c r="D37" s="141"/>
      <c r="E37" s="141"/>
      <c r="F37" s="142"/>
      <c r="G37" s="139"/>
    </row>
    <row r="38" spans="2:6" s="1" customFormat="1" ht="30.75" thickBot="1">
      <c r="B38" s="40" t="s">
        <v>124</v>
      </c>
      <c r="C38" s="140">
        <f>C33-C34-C35-C36-C37</f>
        <v>68611652</v>
      </c>
      <c r="D38" s="141"/>
      <c r="E38" s="141"/>
      <c r="F38" s="142"/>
    </row>
    <row r="39" spans="2:6" s="1" customFormat="1" ht="49.5" customHeight="1" thickBot="1">
      <c r="B39" s="40" t="s">
        <v>111</v>
      </c>
      <c r="C39" s="140">
        <v>13360096</v>
      </c>
      <c r="D39" s="141"/>
      <c r="E39" s="141"/>
      <c r="F39" s="142"/>
    </row>
    <row r="40" spans="2:6" s="1" customFormat="1" ht="18" customHeight="1">
      <c r="B40" s="149" t="s">
        <v>92</v>
      </c>
      <c r="C40" s="150"/>
      <c r="D40" s="150"/>
      <c r="E40" s="150"/>
      <c r="F40" s="150"/>
    </row>
    <row r="41" spans="2:6" s="1" customFormat="1" ht="58.5" customHeight="1">
      <c r="B41" s="158" t="s">
        <v>121</v>
      </c>
      <c r="C41" s="159"/>
      <c r="D41" s="159"/>
      <c r="E41" s="159"/>
      <c r="F41" s="159"/>
    </row>
    <row r="42" spans="2:6" s="1" customFormat="1" ht="18" customHeight="1">
      <c r="B42" s="105"/>
      <c r="C42" s="120"/>
      <c r="D42" s="120"/>
      <c r="E42" s="120"/>
      <c r="F42" s="120"/>
    </row>
    <row r="43" s="1" customFormat="1" ht="21" customHeight="1">
      <c r="B43" s="10" t="s">
        <v>133</v>
      </c>
    </row>
    <row r="44" s="22" customFormat="1" ht="24.75" customHeight="1">
      <c r="B44" s="10" t="s">
        <v>134</v>
      </c>
    </row>
    <row r="45" spans="2:6" s="1" customFormat="1" ht="15">
      <c r="B45" s="23"/>
      <c r="E45" s="160" t="s">
        <v>63</v>
      </c>
      <c r="F45" s="160"/>
    </row>
    <row r="46" spans="5:6" s="1" customFormat="1" ht="15">
      <c r="E46" s="160" t="s">
        <v>64</v>
      </c>
      <c r="F46" s="160"/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</sheetData>
  <sheetProtection password="EF44" sheet="1" objects="1" scenarios="1"/>
  <mergeCells count="29">
    <mergeCell ref="B41:F41"/>
    <mergeCell ref="E46:F46"/>
    <mergeCell ref="C34:F34"/>
    <mergeCell ref="B10:B11"/>
    <mergeCell ref="D9:D11"/>
    <mergeCell ref="C9:C11"/>
    <mergeCell ref="E9:E11"/>
    <mergeCell ref="F9:F11"/>
    <mergeCell ref="B26:B27"/>
    <mergeCell ref="E45:F45"/>
    <mergeCell ref="B3:F3"/>
    <mergeCell ref="B2:F2"/>
    <mergeCell ref="C28:F28"/>
    <mergeCell ref="C26:C27"/>
    <mergeCell ref="D26:D27"/>
    <mergeCell ref="D4:F4"/>
    <mergeCell ref="E7:F7"/>
    <mergeCell ref="E26:E27"/>
    <mergeCell ref="F26:F27"/>
    <mergeCell ref="C33:F33"/>
    <mergeCell ref="C29:F29"/>
    <mergeCell ref="C37:F37"/>
    <mergeCell ref="C8:F8"/>
    <mergeCell ref="C36:F36"/>
    <mergeCell ref="B40:F40"/>
    <mergeCell ref="C39:F39"/>
    <mergeCell ref="C38:F38"/>
    <mergeCell ref="C35:F35"/>
    <mergeCell ref="C30:F30"/>
  </mergeCells>
  <printOptions/>
  <pageMargins left="0.5905511811023623" right="0.5905511811023623" top="1.299212598425197" bottom="0.6692913385826772" header="0.4724409448818898" footer="0.2755905511811024"/>
  <pageSetup horizontalDpi="600" verticalDpi="600" orientation="portrait" paperSize="9" scale="48" r:id="rId3"/>
  <headerFooter alignWithMargins="0">
    <oddHeader>&amp;L&amp;G
Hrvatska zaklada za znanost
Ilica 24, 10000 Zagreb&amp;R
OIB 88776522763
IBAN HR3323600001101575620</oddHeader>
    <oddFooter>&amp;RFinancijski plan za 2016. str. &amp;P od  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70C0"/>
  </sheetPr>
  <dimension ref="B2:M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68.25" customHeight="1">
      <c r="B2" s="181" t="s">
        <v>94</v>
      </c>
      <c r="C2" s="181"/>
      <c r="D2" s="181"/>
      <c r="E2" s="93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21"/>
      <c r="C3" s="21"/>
      <c r="D3" s="41"/>
      <c r="E3" s="41"/>
      <c r="F3" s="6"/>
      <c r="G3" s="6"/>
    </row>
    <row r="4" spans="2:13" ht="18" customHeight="1">
      <c r="B4" s="174" t="s">
        <v>80</v>
      </c>
      <c r="C4" s="175"/>
      <c r="D4" s="98" t="s">
        <v>20</v>
      </c>
      <c r="E4" s="42"/>
      <c r="F4" s="9"/>
      <c r="G4" s="9"/>
      <c r="H4" s="9"/>
      <c r="I4" s="9"/>
      <c r="J4" s="9"/>
      <c r="K4" s="9"/>
      <c r="L4" s="9"/>
      <c r="M4" s="9"/>
    </row>
    <row r="5" spans="2:5" ht="15.75">
      <c r="B5" s="173"/>
      <c r="C5" s="173"/>
      <c r="D5" s="43"/>
      <c r="E5" s="21"/>
    </row>
    <row r="6" spans="2:5" ht="41.25" customHeight="1" thickBot="1">
      <c r="B6" s="44"/>
      <c r="C6" s="44"/>
      <c r="D6" s="97" t="s">
        <v>46</v>
      </c>
      <c r="E6" s="21"/>
    </row>
    <row r="7" spans="2:5" ht="30.75" customHeight="1" thickBot="1">
      <c r="B7" s="46" t="s">
        <v>24</v>
      </c>
      <c r="C7" s="47"/>
      <c r="D7" s="118" t="s">
        <v>87</v>
      </c>
      <c r="E7" s="21"/>
    </row>
    <row r="8" spans="2:5" ht="21.75" customHeight="1">
      <c r="B8" s="182" t="s">
        <v>22</v>
      </c>
      <c r="C8" s="183"/>
      <c r="D8" s="26">
        <v>681850</v>
      </c>
      <c r="E8" s="21"/>
    </row>
    <row r="9" spans="2:5" ht="36" customHeight="1">
      <c r="B9" s="171" t="s">
        <v>114</v>
      </c>
      <c r="C9" s="172"/>
      <c r="D9" s="27">
        <v>124180565</v>
      </c>
      <c r="E9" s="21"/>
    </row>
    <row r="10" spans="2:5" ht="18.75" customHeight="1">
      <c r="B10" s="184" t="s">
        <v>23</v>
      </c>
      <c r="C10" s="185"/>
      <c r="D10" s="27">
        <v>17050000</v>
      </c>
      <c r="E10" s="21"/>
    </row>
    <row r="11" spans="2:5" ht="19.5" customHeight="1" thickBot="1">
      <c r="B11" s="188" t="s">
        <v>18</v>
      </c>
      <c r="C11" s="189"/>
      <c r="D11" s="28">
        <v>16320</v>
      </c>
      <c r="E11" s="21"/>
    </row>
    <row r="12" spans="2:5" ht="19.5" customHeight="1" thickBot="1">
      <c r="B12" s="190" t="s">
        <v>25</v>
      </c>
      <c r="C12" s="191"/>
      <c r="D12" s="124">
        <f>SUM(D8:D11)</f>
        <v>141928735</v>
      </c>
      <c r="E12" s="21"/>
    </row>
    <row r="13" spans="2:5" ht="19.5" customHeight="1" thickBot="1">
      <c r="B13" s="49"/>
      <c r="C13" s="49"/>
      <c r="D13" s="113"/>
      <c r="E13" s="44"/>
    </row>
    <row r="14" spans="2:5" ht="53.25" customHeight="1" thickBot="1">
      <c r="B14" s="179" t="s">
        <v>117</v>
      </c>
      <c r="C14" s="180"/>
      <c r="D14" s="48">
        <v>73538314</v>
      </c>
      <c r="E14" s="21"/>
    </row>
    <row r="15" spans="2:5" ht="60.75" customHeight="1" thickBot="1">
      <c r="B15" s="179" t="s">
        <v>116</v>
      </c>
      <c r="C15" s="180"/>
      <c r="D15" s="48">
        <v>-13360096</v>
      </c>
      <c r="E15" s="21"/>
    </row>
    <row r="16" spans="2:5" ht="19.5" customHeight="1" thickBot="1">
      <c r="B16" s="192" t="s">
        <v>26</v>
      </c>
      <c r="C16" s="193"/>
      <c r="D16" s="124">
        <f>D12+D14+D15</f>
        <v>202106953</v>
      </c>
      <c r="E16" s="21"/>
    </row>
    <row r="17" spans="2:5" ht="19.5" customHeight="1">
      <c r="B17" s="50"/>
      <c r="C17" s="50"/>
      <c r="D17" s="50"/>
      <c r="E17" s="51"/>
    </row>
    <row r="18" spans="2:9" ht="45" customHeight="1" thickBot="1">
      <c r="B18" s="176" t="s">
        <v>60</v>
      </c>
      <c r="C18" s="176"/>
      <c r="D18" s="97" t="s">
        <v>46</v>
      </c>
      <c r="E18" s="45"/>
      <c r="I18" s="7"/>
    </row>
    <row r="19" spans="2:5" s="3" customFormat="1" ht="20.25" customHeight="1">
      <c r="B19" s="194" t="s">
        <v>19</v>
      </c>
      <c r="C19" s="196" t="s">
        <v>1</v>
      </c>
      <c r="D19" s="186" t="s">
        <v>87</v>
      </c>
      <c r="E19" s="52"/>
    </row>
    <row r="20" spans="2:5" s="3" customFormat="1" ht="27" customHeight="1">
      <c r="B20" s="195"/>
      <c r="C20" s="197"/>
      <c r="D20" s="187"/>
      <c r="E20" s="52"/>
    </row>
    <row r="21" spans="2:5" s="5" customFormat="1" ht="25.5" customHeight="1">
      <c r="B21" s="54">
        <v>41</v>
      </c>
      <c r="C21" s="55" t="s">
        <v>70</v>
      </c>
      <c r="D21" s="108">
        <f>D22+D24+D26</f>
        <v>3292991</v>
      </c>
      <c r="E21" s="53"/>
    </row>
    <row r="22" spans="2:5" s="5" customFormat="1" ht="21.75" customHeight="1">
      <c r="B22" s="54">
        <v>411</v>
      </c>
      <c r="C22" s="55" t="s">
        <v>2</v>
      </c>
      <c r="D22" s="108">
        <f>SUM(D23)</f>
        <v>2754833</v>
      </c>
      <c r="E22" s="53"/>
    </row>
    <row r="23" spans="2:5" ht="15.75" customHeight="1">
      <c r="B23" s="56">
        <v>4111</v>
      </c>
      <c r="C23" s="57" t="s">
        <v>3</v>
      </c>
      <c r="D23" s="109">
        <v>2754833</v>
      </c>
      <c r="E23" s="21"/>
    </row>
    <row r="24" spans="2:5" s="5" customFormat="1" ht="21.75" customHeight="1">
      <c r="B24" s="54">
        <v>412</v>
      </c>
      <c r="C24" s="55" t="s">
        <v>71</v>
      </c>
      <c r="D24" s="108">
        <f>SUM(D25)</f>
        <v>72600</v>
      </c>
      <c r="E24" s="53"/>
    </row>
    <row r="25" spans="2:5" ht="15.75" customHeight="1">
      <c r="B25" s="56">
        <v>4121</v>
      </c>
      <c r="C25" s="57" t="s">
        <v>71</v>
      </c>
      <c r="D25" s="109">
        <v>72600</v>
      </c>
      <c r="E25" s="21"/>
    </row>
    <row r="26" spans="2:5" s="5" customFormat="1" ht="21.75" customHeight="1">
      <c r="B26" s="54">
        <v>413</v>
      </c>
      <c r="C26" s="55" t="s">
        <v>4</v>
      </c>
      <c r="D26" s="108">
        <f>SUM(D27:D29)</f>
        <v>465558</v>
      </c>
      <c r="E26" s="53"/>
    </row>
    <row r="27" spans="2:5" ht="15.75" customHeight="1">
      <c r="B27" s="56">
        <v>4131</v>
      </c>
      <c r="C27" s="57" t="s">
        <v>5</v>
      </c>
      <c r="D27" s="109">
        <v>409419</v>
      </c>
      <c r="E27" s="21"/>
    </row>
    <row r="28" spans="2:5" ht="15.75" customHeight="1">
      <c r="B28" s="56">
        <v>4132</v>
      </c>
      <c r="C28" s="57" t="s">
        <v>6</v>
      </c>
      <c r="D28" s="109">
        <v>44907</v>
      </c>
      <c r="E28" s="21"/>
    </row>
    <row r="29" spans="2:5" s="5" customFormat="1" ht="25.5" customHeight="1">
      <c r="B29" s="56">
        <v>4134</v>
      </c>
      <c r="C29" s="57" t="s">
        <v>99</v>
      </c>
      <c r="D29" s="109">
        <v>11232</v>
      </c>
      <c r="E29" s="53"/>
    </row>
    <row r="30" spans="2:5" s="5" customFormat="1" ht="21.75" customHeight="1">
      <c r="B30" s="54">
        <v>42</v>
      </c>
      <c r="C30" s="55" t="s">
        <v>7</v>
      </c>
      <c r="D30" s="108">
        <f>D31+D35+D39+D42+D52+D56</f>
        <v>198549762</v>
      </c>
      <c r="E30" s="53"/>
    </row>
    <row r="31" spans="2:5" ht="15.75" customHeight="1">
      <c r="B31" s="54">
        <v>421</v>
      </c>
      <c r="C31" s="55" t="s">
        <v>29</v>
      </c>
      <c r="D31" s="108">
        <f>SUM(D32:D34)</f>
        <v>483680</v>
      </c>
      <c r="E31" s="21"/>
    </row>
    <row r="32" spans="2:5" ht="15.75" customHeight="1">
      <c r="B32" s="58">
        <v>4211</v>
      </c>
      <c r="C32" s="59" t="s">
        <v>8</v>
      </c>
      <c r="D32" s="110">
        <v>246180</v>
      </c>
      <c r="E32" s="21"/>
    </row>
    <row r="33" spans="2:5" ht="15.75" customHeight="1">
      <c r="B33" s="58">
        <v>4212</v>
      </c>
      <c r="C33" s="59" t="s">
        <v>9</v>
      </c>
      <c r="D33" s="110">
        <v>124100</v>
      </c>
      <c r="E33" s="21"/>
    </row>
    <row r="34" spans="2:5" ht="45.75" customHeight="1">
      <c r="B34" s="58">
        <v>4213</v>
      </c>
      <c r="C34" s="59" t="s">
        <v>69</v>
      </c>
      <c r="D34" s="110">
        <v>113400</v>
      </c>
      <c r="E34" s="21"/>
    </row>
    <row r="35" spans="2:5" ht="30.75" customHeight="1">
      <c r="B35" s="54">
        <v>422</v>
      </c>
      <c r="C35" s="55" t="s">
        <v>42</v>
      </c>
      <c r="D35" s="108">
        <f>SUM(D36:D38)</f>
        <v>451361</v>
      </c>
      <c r="E35" s="21"/>
    </row>
    <row r="36" spans="2:5" ht="33.75" customHeight="1">
      <c r="B36" s="58">
        <v>4221</v>
      </c>
      <c r="C36" s="59" t="s">
        <v>42</v>
      </c>
      <c r="D36" s="110">
        <v>208300</v>
      </c>
      <c r="E36" s="21"/>
    </row>
    <row r="37" spans="2:5" s="5" customFormat="1" ht="21.75" customHeight="1">
      <c r="B37" s="58">
        <v>4222</v>
      </c>
      <c r="C37" s="59" t="s">
        <v>30</v>
      </c>
      <c r="D37" s="110">
        <v>233061</v>
      </c>
      <c r="E37" s="53"/>
    </row>
    <row r="38" spans="2:5" ht="15.75" customHeight="1">
      <c r="B38" s="58">
        <v>4223</v>
      </c>
      <c r="C38" s="59" t="s">
        <v>100</v>
      </c>
      <c r="D38" s="110">
        <v>10000</v>
      </c>
      <c r="E38" s="21"/>
    </row>
    <row r="39" spans="2:5" ht="15.75" customHeight="1">
      <c r="B39" s="54">
        <v>424</v>
      </c>
      <c r="C39" s="55" t="s">
        <v>31</v>
      </c>
      <c r="D39" s="108">
        <f>SUM(D40:D41)</f>
        <v>1512200</v>
      </c>
      <c r="E39" s="21"/>
    </row>
    <row r="40" spans="2:5" s="5" customFormat="1" ht="21.75" customHeight="1">
      <c r="B40" s="58">
        <v>4241</v>
      </c>
      <c r="C40" s="59" t="s">
        <v>32</v>
      </c>
      <c r="D40" s="110">
        <v>921000</v>
      </c>
      <c r="E40" s="53"/>
    </row>
    <row r="41" spans="2:5" ht="15.75" customHeight="1">
      <c r="B41" s="58">
        <v>4242</v>
      </c>
      <c r="C41" s="59" t="s">
        <v>30</v>
      </c>
      <c r="D41" s="110">
        <v>591200</v>
      </c>
      <c r="E41" s="21"/>
    </row>
    <row r="42" spans="2:5" ht="15.75" customHeight="1">
      <c r="B42" s="54">
        <v>425</v>
      </c>
      <c r="C42" s="55" t="s">
        <v>13</v>
      </c>
      <c r="D42" s="108">
        <f>SUM(D43:D51)</f>
        <v>195883521</v>
      </c>
      <c r="E42" s="21"/>
    </row>
    <row r="43" spans="2:5" ht="15.75" customHeight="1">
      <c r="B43" s="58">
        <v>4251</v>
      </c>
      <c r="C43" s="59" t="s">
        <v>101</v>
      </c>
      <c r="D43" s="110">
        <v>88000</v>
      </c>
      <c r="E43" s="21"/>
    </row>
    <row r="44" spans="2:5" ht="15.75" customHeight="1">
      <c r="B44" s="58">
        <v>4252</v>
      </c>
      <c r="C44" s="59" t="s">
        <v>14</v>
      </c>
      <c r="D44" s="110">
        <v>12000</v>
      </c>
      <c r="E44" s="21"/>
    </row>
    <row r="45" spans="2:5" ht="15.75" customHeight="1">
      <c r="B45" s="58">
        <v>4253</v>
      </c>
      <c r="C45" s="59" t="s">
        <v>17</v>
      </c>
      <c r="D45" s="110">
        <v>130696</v>
      </c>
      <c r="E45" s="21"/>
    </row>
    <row r="46" spans="2:5" ht="15.75" customHeight="1">
      <c r="B46" s="58">
        <v>4254</v>
      </c>
      <c r="C46" s="59" t="s">
        <v>15</v>
      </c>
      <c r="D46" s="110">
        <v>11000</v>
      </c>
      <c r="E46" s="21"/>
    </row>
    <row r="47" spans="2:5" ht="15.75" customHeight="1">
      <c r="B47" s="58">
        <v>4255</v>
      </c>
      <c r="C47" s="59" t="s">
        <v>16</v>
      </c>
      <c r="D47" s="110">
        <v>115000</v>
      </c>
      <c r="E47" s="21"/>
    </row>
    <row r="48" spans="2:5" ht="15.75" customHeight="1">
      <c r="B48" s="58">
        <v>4256</v>
      </c>
      <c r="C48" s="59" t="s">
        <v>33</v>
      </c>
      <c r="D48" s="110">
        <v>33000</v>
      </c>
      <c r="E48" s="21"/>
    </row>
    <row r="49" spans="2:5" ht="33" customHeight="1">
      <c r="B49" s="58">
        <v>4257</v>
      </c>
      <c r="C49" s="59" t="s">
        <v>102</v>
      </c>
      <c r="D49" s="110">
        <v>110000</v>
      </c>
      <c r="E49" s="21"/>
    </row>
    <row r="50" spans="2:5" s="5" customFormat="1" ht="21.75" customHeight="1">
      <c r="B50" s="60">
        <v>4258</v>
      </c>
      <c r="C50" s="61" t="s">
        <v>34</v>
      </c>
      <c r="D50" s="111">
        <v>597000</v>
      </c>
      <c r="E50" s="53"/>
    </row>
    <row r="51" spans="2:5" ht="53.25" customHeight="1">
      <c r="B51" s="58">
        <v>4259</v>
      </c>
      <c r="C51" s="59" t="s">
        <v>103</v>
      </c>
      <c r="D51" s="110">
        <v>194786825</v>
      </c>
      <c r="E51" s="21"/>
    </row>
    <row r="52" spans="2:5" ht="15.75" customHeight="1">
      <c r="B52" s="54">
        <v>426</v>
      </c>
      <c r="C52" s="55" t="s">
        <v>10</v>
      </c>
      <c r="D52" s="108">
        <f>SUM(D53:D55)</f>
        <v>118000</v>
      </c>
      <c r="E52" s="21"/>
    </row>
    <row r="53" spans="2:5" ht="15.75" customHeight="1">
      <c r="B53" s="60">
        <v>4261</v>
      </c>
      <c r="C53" s="61" t="s">
        <v>11</v>
      </c>
      <c r="D53" s="111">
        <v>58000</v>
      </c>
      <c r="E53" s="21"/>
    </row>
    <row r="54" spans="2:5" s="5" customFormat="1" ht="21.75" customHeight="1">
      <c r="B54" s="60">
        <v>4263</v>
      </c>
      <c r="C54" s="61" t="s">
        <v>12</v>
      </c>
      <c r="D54" s="111">
        <v>50000</v>
      </c>
      <c r="E54" s="53"/>
    </row>
    <row r="55" spans="2:5" ht="15.75" customHeight="1">
      <c r="B55" s="58">
        <v>4264</v>
      </c>
      <c r="C55" s="59" t="s">
        <v>72</v>
      </c>
      <c r="D55" s="110">
        <v>10000</v>
      </c>
      <c r="E55" s="21"/>
    </row>
    <row r="56" spans="2:5" ht="15.75" customHeight="1">
      <c r="B56" s="63">
        <v>429</v>
      </c>
      <c r="C56" s="64" t="s">
        <v>35</v>
      </c>
      <c r="D56" s="112">
        <f>SUM(D57:D59)</f>
        <v>101000</v>
      </c>
      <c r="E56" s="21"/>
    </row>
    <row r="57" spans="2:5" ht="15.75" customHeight="1">
      <c r="B57" s="60">
        <v>4292</v>
      </c>
      <c r="C57" s="61" t="s">
        <v>37</v>
      </c>
      <c r="D57" s="111">
        <v>50000</v>
      </c>
      <c r="E57" s="21"/>
    </row>
    <row r="58" spans="2:5" ht="15.75" customHeight="1">
      <c r="B58" s="60">
        <v>4293</v>
      </c>
      <c r="C58" s="61" t="s">
        <v>38</v>
      </c>
      <c r="D58" s="111">
        <v>36000</v>
      </c>
      <c r="E58" s="21"/>
    </row>
    <row r="59" spans="2:5" ht="25.5" customHeight="1">
      <c r="B59" s="58">
        <v>4295</v>
      </c>
      <c r="C59" s="59" t="s">
        <v>88</v>
      </c>
      <c r="D59" s="110">
        <v>15000</v>
      </c>
      <c r="E59" s="21"/>
    </row>
    <row r="60" spans="2:5" ht="15.75" customHeight="1">
      <c r="B60" s="54">
        <v>43</v>
      </c>
      <c r="C60" s="55" t="s">
        <v>28</v>
      </c>
      <c r="D60" s="108">
        <f>SUM(D61)</f>
        <v>215000</v>
      </c>
      <c r="E60" s="21"/>
    </row>
    <row r="61" spans="2:5" ht="25.5" customHeight="1">
      <c r="B61" s="60">
        <v>4311</v>
      </c>
      <c r="C61" s="65" t="s">
        <v>36</v>
      </c>
      <c r="D61" s="111">
        <v>215000</v>
      </c>
      <c r="E61" s="21"/>
    </row>
    <row r="62" spans="2:5" ht="15.75" customHeight="1">
      <c r="B62" s="126">
        <v>44</v>
      </c>
      <c r="C62" s="127" t="s">
        <v>39</v>
      </c>
      <c r="D62" s="128">
        <f>SUM(D63:D65)</f>
        <v>49100</v>
      </c>
      <c r="E62" s="21"/>
    </row>
    <row r="63" spans="2:5" ht="15.75" customHeight="1">
      <c r="B63" s="60">
        <v>4431</v>
      </c>
      <c r="C63" s="65" t="s">
        <v>73</v>
      </c>
      <c r="D63" s="111">
        <v>36000</v>
      </c>
      <c r="E63" s="21"/>
    </row>
    <row r="64" spans="2:5" ht="15.75" customHeight="1">
      <c r="B64" s="60">
        <v>4432</v>
      </c>
      <c r="C64" s="65" t="s">
        <v>40</v>
      </c>
      <c r="D64" s="111">
        <v>13000</v>
      </c>
      <c r="E64" s="21"/>
    </row>
    <row r="65" spans="2:5" ht="25.5" customHeight="1">
      <c r="B65" s="60">
        <v>4433</v>
      </c>
      <c r="C65" s="65" t="s">
        <v>67</v>
      </c>
      <c r="D65" s="111">
        <v>100</v>
      </c>
      <c r="E65" s="21"/>
    </row>
    <row r="66" spans="2:5" ht="30.75" customHeight="1">
      <c r="B66" s="126">
        <v>46</v>
      </c>
      <c r="C66" s="129" t="s">
        <v>41</v>
      </c>
      <c r="D66" s="108">
        <f>SUM(D67:D67)</f>
        <v>100</v>
      </c>
      <c r="E66" s="21"/>
    </row>
    <row r="67" spans="2:5" ht="15.75" customHeight="1" thickBot="1">
      <c r="B67" s="58">
        <v>4622</v>
      </c>
      <c r="C67" s="66" t="s">
        <v>68</v>
      </c>
      <c r="D67" s="110">
        <v>100</v>
      </c>
      <c r="E67" s="21"/>
    </row>
    <row r="68" spans="2:5" ht="30" customHeight="1" thickBot="1">
      <c r="B68" s="177" t="s">
        <v>27</v>
      </c>
      <c r="C68" s="178"/>
      <c r="D68" s="119">
        <f>D21+D30+D60+D62+D66</f>
        <v>202106953</v>
      </c>
      <c r="E68" s="21"/>
    </row>
    <row r="69" spans="2:4" ht="14.25" customHeight="1">
      <c r="B69" s="16"/>
      <c r="C69" s="17"/>
      <c r="D69" s="82"/>
    </row>
    <row r="70" ht="15.75">
      <c r="D70" s="83"/>
    </row>
    <row r="71" s="1" customFormat="1" ht="21" customHeight="1">
      <c r="B71" s="10" t="s">
        <v>133</v>
      </c>
    </row>
    <row r="72" s="22" customFormat="1" ht="24.75" customHeight="1">
      <c r="B72" s="10" t="s">
        <v>134</v>
      </c>
    </row>
    <row r="73" spans="2:6" s="1" customFormat="1" ht="15">
      <c r="B73" s="23"/>
      <c r="D73" s="123" t="s">
        <v>63</v>
      </c>
      <c r="E73" s="160"/>
      <c r="F73" s="160"/>
    </row>
    <row r="74" spans="4:6" s="1" customFormat="1" ht="15">
      <c r="D74" s="123" t="s">
        <v>64</v>
      </c>
      <c r="E74" s="160"/>
      <c r="F74" s="160"/>
    </row>
  </sheetData>
  <sheetProtection password="EF44" sheet="1" objects="1" scenarios="1"/>
  <mergeCells count="18">
    <mergeCell ref="B2:D2"/>
    <mergeCell ref="B8:C8"/>
    <mergeCell ref="B10:C10"/>
    <mergeCell ref="D19:D20"/>
    <mergeCell ref="B11:C11"/>
    <mergeCell ref="B12:C12"/>
    <mergeCell ref="B14:C14"/>
    <mergeCell ref="B16:C16"/>
    <mergeCell ref="B19:B20"/>
    <mergeCell ref="C19:C20"/>
    <mergeCell ref="E73:F73"/>
    <mergeCell ref="E74:F74"/>
    <mergeCell ref="B9:C9"/>
    <mergeCell ref="B5:C5"/>
    <mergeCell ref="B4:C4"/>
    <mergeCell ref="B18:C18"/>
    <mergeCell ref="B68:C68"/>
    <mergeCell ref="B15:C15"/>
  </mergeCells>
  <printOptions horizontalCentered="1"/>
  <pageMargins left="0.5905511811023623" right="0.5905511811023623" top="1.31" bottom="0.6692913385826772" header="0.4724409448818898" footer="0.2755905511811024"/>
  <pageSetup horizontalDpi="600" verticalDpi="600" orientation="portrait" paperSize="9" scale="48" r:id="rId2"/>
  <headerFooter alignWithMargins="0">
    <oddHeader>&amp;L&amp;G
Hrvatska zaklada za znanost
Ilica 24, 10000 Zagreb&amp;R
OIB 88776522763
IBAN HR3323600001101575620</oddHeader>
    <oddFooter>&amp;RFinancijski plan za 2016. godinu str. &amp;P od &amp;N</oddFooter>
  </headerFooter>
  <rowBreaks count="1" manualBreakCount="1">
    <brk id="41" max="4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F21"/>
  <sheetViews>
    <sheetView zoomScale="80" zoomScaleNormal="80" workbookViewId="0" topLeftCell="A1">
      <selection activeCell="H13" sqref="H13"/>
    </sheetView>
  </sheetViews>
  <sheetFormatPr defaultColWidth="9.140625" defaultRowHeight="12.75"/>
  <cols>
    <col min="2" max="2" width="11.28125" style="0" customWidth="1"/>
    <col min="3" max="3" width="46.00390625" style="0" customWidth="1"/>
    <col min="4" max="4" width="28.28125" style="0" customWidth="1"/>
    <col min="5" max="5" width="13.00390625" style="0" customWidth="1"/>
  </cols>
  <sheetData>
    <row r="1" spans="1:5" ht="12.75">
      <c r="A1" s="67"/>
      <c r="B1" s="67"/>
      <c r="C1" s="67"/>
      <c r="D1" s="67"/>
      <c r="E1" s="67"/>
    </row>
    <row r="2" spans="1:5" s="24" customFormat="1" ht="50.25" customHeight="1">
      <c r="A2" s="68"/>
      <c r="B2" s="201" t="s">
        <v>95</v>
      </c>
      <c r="C2" s="201"/>
      <c r="D2" s="201"/>
      <c r="E2" s="99"/>
    </row>
    <row r="3" spans="1:5" s="24" customFormat="1" ht="29.25" customHeight="1">
      <c r="A3" s="68"/>
      <c r="B3" s="99"/>
      <c r="C3" s="99"/>
      <c r="D3" s="99"/>
      <c r="E3" s="99"/>
    </row>
    <row r="4" spans="1:5" s="10" customFormat="1" ht="16.5" thickBot="1">
      <c r="A4" s="69"/>
      <c r="B4" s="70"/>
      <c r="C4" s="69"/>
      <c r="D4" s="81" t="s">
        <v>46</v>
      </c>
      <c r="E4" s="69"/>
    </row>
    <row r="5" spans="1:6" s="2" customFormat="1" ht="15.75">
      <c r="A5" s="21"/>
      <c r="B5" s="194" t="s">
        <v>58</v>
      </c>
      <c r="C5" s="196" t="s">
        <v>1</v>
      </c>
      <c r="D5" s="186" t="s">
        <v>87</v>
      </c>
      <c r="E5" s="101"/>
      <c r="F5" s="18"/>
    </row>
    <row r="6" spans="1:6" s="2" customFormat="1" ht="16.5" thickBot="1">
      <c r="A6" s="21"/>
      <c r="B6" s="198"/>
      <c r="C6" s="199"/>
      <c r="D6" s="200"/>
      <c r="E6" s="101"/>
      <c r="F6" s="18"/>
    </row>
    <row r="7" spans="1:6" s="2" customFormat="1" ht="34.5" customHeight="1">
      <c r="A7" s="21"/>
      <c r="B7" s="71" t="s">
        <v>49</v>
      </c>
      <c r="C7" s="64" t="s">
        <v>47</v>
      </c>
      <c r="D7" s="102">
        <f>SUM(D8)</f>
        <v>34000</v>
      </c>
      <c r="E7" s="101"/>
      <c r="F7" s="18"/>
    </row>
    <row r="8" spans="1:6" s="2" customFormat="1" ht="19.5" customHeight="1">
      <c r="A8" s="21"/>
      <c r="B8" s="72" t="s">
        <v>50</v>
      </c>
      <c r="C8" s="55" t="s">
        <v>48</v>
      </c>
      <c r="D8" s="62">
        <f>SUM(D9:D10)</f>
        <v>34000</v>
      </c>
      <c r="E8" s="101"/>
      <c r="F8" s="18"/>
    </row>
    <row r="9" spans="1:6" s="2" customFormat="1" ht="19.5" customHeight="1">
      <c r="A9" s="21"/>
      <c r="B9" s="73" t="s">
        <v>65</v>
      </c>
      <c r="C9" s="59" t="s">
        <v>104</v>
      </c>
      <c r="D9" s="121">
        <v>14000</v>
      </c>
      <c r="E9" s="101"/>
      <c r="F9" s="18"/>
    </row>
    <row r="10" spans="1:6" s="2" customFormat="1" ht="31.5" customHeight="1">
      <c r="A10" s="21"/>
      <c r="B10" s="73" t="s">
        <v>66</v>
      </c>
      <c r="C10" s="59" t="s">
        <v>105</v>
      </c>
      <c r="D10" s="121">
        <v>20000</v>
      </c>
      <c r="E10" s="101"/>
      <c r="F10" s="18"/>
    </row>
    <row r="11" spans="1:6" s="2" customFormat="1" ht="34.5" customHeight="1">
      <c r="A11" s="21"/>
      <c r="B11" s="72" t="s">
        <v>51</v>
      </c>
      <c r="C11" s="55" t="s">
        <v>52</v>
      </c>
      <c r="D11" s="62">
        <f>SUM(D12+D14)</f>
        <v>266000</v>
      </c>
      <c r="E11" s="101"/>
      <c r="F11" s="18"/>
    </row>
    <row r="12" spans="1:6" s="2" customFormat="1" ht="19.5" customHeight="1">
      <c r="A12" s="21"/>
      <c r="B12" s="72" t="s">
        <v>53</v>
      </c>
      <c r="C12" s="55" t="s">
        <v>54</v>
      </c>
      <c r="D12" s="62">
        <f>SUM(D13:D13)</f>
        <v>156000</v>
      </c>
      <c r="E12" s="101"/>
      <c r="F12" s="18"/>
    </row>
    <row r="13" spans="1:6" s="2" customFormat="1" ht="16.5" customHeight="1">
      <c r="A13" s="21"/>
      <c r="B13" s="74" t="s">
        <v>43</v>
      </c>
      <c r="C13" s="65" t="s">
        <v>57</v>
      </c>
      <c r="D13" s="28">
        <v>156000</v>
      </c>
      <c r="E13" s="101"/>
      <c r="F13" s="18"/>
    </row>
    <row r="14" spans="1:6" s="2" customFormat="1" ht="19.5" customHeight="1">
      <c r="A14" s="21"/>
      <c r="B14" s="72" t="s">
        <v>55</v>
      </c>
      <c r="C14" s="55" t="s">
        <v>56</v>
      </c>
      <c r="D14" s="103">
        <f>SUM(D15)</f>
        <v>110000</v>
      </c>
      <c r="E14" s="101"/>
      <c r="F14" s="18"/>
    </row>
    <row r="15" spans="1:6" s="2" customFormat="1" ht="16.5" customHeight="1" thickBot="1">
      <c r="A15" s="21"/>
      <c r="B15" s="75" t="s">
        <v>45</v>
      </c>
      <c r="C15" s="76" t="s">
        <v>44</v>
      </c>
      <c r="D15" s="122">
        <v>110000</v>
      </c>
      <c r="E15" s="101"/>
      <c r="F15" s="18"/>
    </row>
    <row r="16" spans="1:6" s="2" customFormat="1" ht="27" customHeight="1" thickBot="1">
      <c r="A16" s="21"/>
      <c r="B16" s="192" t="s">
        <v>59</v>
      </c>
      <c r="C16" s="193"/>
      <c r="D16" s="125">
        <f>D7+D11</f>
        <v>300000</v>
      </c>
      <c r="E16" s="101"/>
      <c r="F16" s="18"/>
    </row>
    <row r="17" spans="2:5" s="10" customFormat="1" ht="15.75">
      <c r="B17" s="19"/>
      <c r="C17" s="19"/>
      <c r="D17" s="19"/>
      <c r="E17" s="20"/>
    </row>
    <row r="18" spans="2:4" ht="18.75" customHeight="1">
      <c r="B18" s="23" t="s">
        <v>133</v>
      </c>
      <c r="C18" s="23"/>
      <c r="D18" s="23"/>
    </row>
    <row r="19" spans="2:4" ht="18.75" customHeight="1">
      <c r="B19" s="23" t="s">
        <v>134</v>
      </c>
      <c r="C19" s="23"/>
      <c r="D19" s="23"/>
    </row>
    <row r="20" spans="2:4" ht="12.75">
      <c r="B20" s="23"/>
      <c r="C20" s="23"/>
      <c r="D20" s="100" t="s">
        <v>63</v>
      </c>
    </row>
    <row r="21" spans="2:4" ht="12.75">
      <c r="B21" s="23"/>
      <c r="C21" s="23"/>
      <c r="D21" s="100" t="s">
        <v>64</v>
      </c>
    </row>
  </sheetData>
  <sheetProtection password="EF44" sheet="1" objects="1" scenarios="1"/>
  <mergeCells count="5">
    <mergeCell ref="B16:C16"/>
    <mergeCell ref="B5:B6"/>
    <mergeCell ref="C5:C6"/>
    <mergeCell ref="D5:D6"/>
    <mergeCell ref="B2:D2"/>
  </mergeCells>
  <printOptions horizontalCentered="1"/>
  <pageMargins left="0.5905511811023623" right="0.5905511811023623" top="1.31" bottom="0.6692913385826772" header="0.4724409448818898" footer="0.2755905511811024"/>
  <pageSetup horizontalDpi="600" verticalDpi="600" orientation="portrait" paperSize="9" scale="48" r:id="rId2"/>
  <headerFooter alignWithMargins="0">
    <oddHeader>&amp;L&amp;G
Hrvatska zaklada za znanost
Ilica 24, 10000 Zagreb&amp;R
OIB 88776522763
IBAN HR3323600001101575620</oddHeader>
    <oddFooter>&amp;RFinancijski plan za 2016. godinu str. &amp;P od &amp;N</oddFooter>
  </headerFooter>
  <ignoredErrors>
    <ignoredError sqref="B7:B15" numberStoredAsText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M87"/>
  <sheetViews>
    <sheetView zoomScale="80" zoomScaleNormal="80" workbookViewId="0" topLeftCell="A1">
      <selection activeCell="B81" sqref="B8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79.5" customHeight="1">
      <c r="B2" s="181" t="s">
        <v>131</v>
      </c>
      <c r="C2" s="181"/>
      <c r="D2" s="181"/>
      <c r="E2" s="93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21"/>
      <c r="C3" s="21"/>
      <c r="D3" s="41"/>
      <c r="E3" s="41"/>
      <c r="F3" s="6"/>
      <c r="G3" s="6"/>
    </row>
    <row r="4" spans="2:13" ht="18" customHeight="1">
      <c r="B4" s="174" t="s">
        <v>80</v>
      </c>
      <c r="C4" s="175"/>
      <c r="D4" s="98" t="s">
        <v>20</v>
      </c>
      <c r="E4" s="42"/>
      <c r="F4" s="9"/>
      <c r="G4" s="9"/>
      <c r="H4" s="9"/>
      <c r="I4" s="9"/>
      <c r="J4" s="9"/>
      <c r="K4" s="9"/>
      <c r="L4" s="9"/>
      <c r="M4" s="9"/>
    </row>
    <row r="5" spans="2:5" ht="15.75">
      <c r="B5" s="173"/>
      <c r="C5" s="173"/>
      <c r="D5" s="43"/>
      <c r="E5" s="21"/>
    </row>
    <row r="6" spans="2:5" ht="41.25" customHeight="1" thickBot="1">
      <c r="B6" s="44"/>
      <c r="C6" s="44"/>
      <c r="D6" s="97" t="s">
        <v>46</v>
      </c>
      <c r="E6" s="21"/>
    </row>
    <row r="7" spans="2:5" ht="30.75" customHeight="1" thickBot="1">
      <c r="B7" s="46" t="s">
        <v>24</v>
      </c>
      <c r="C7" s="47"/>
      <c r="D7" s="118" t="s">
        <v>87</v>
      </c>
      <c r="E7" s="21"/>
    </row>
    <row r="8" spans="2:5" ht="21.75" customHeight="1">
      <c r="B8" s="182" t="s">
        <v>22</v>
      </c>
      <c r="C8" s="183"/>
      <c r="D8" s="26">
        <v>681850</v>
      </c>
      <c r="E8" s="21"/>
    </row>
    <row r="9" spans="2:5" ht="36" customHeight="1">
      <c r="B9" s="171" t="s">
        <v>114</v>
      </c>
      <c r="C9" s="172"/>
      <c r="D9" s="27">
        <v>109687532</v>
      </c>
      <c r="E9" s="21"/>
    </row>
    <row r="10" spans="2:5" ht="18.75" customHeight="1">
      <c r="B10" s="184" t="s">
        <v>23</v>
      </c>
      <c r="C10" s="185"/>
      <c r="D10" s="27">
        <v>50000</v>
      </c>
      <c r="E10" s="21"/>
    </row>
    <row r="11" spans="2:5" ht="19.5" customHeight="1" thickBot="1">
      <c r="B11" s="188" t="s">
        <v>18</v>
      </c>
      <c r="C11" s="189"/>
      <c r="D11" s="28">
        <v>16320</v>
      </c>
      <c r="E11" s="21"/>
    </row>
    <row r="12" spans="2:5" ht="19.5" customHeight="1" thickBot="1">
      <c r="B12" s="202" t="s">
        <v>25</v>
      </c>
      <c r="C12" s="203"/>
      <c r="D12" s="114">
        <f>SUM(D8:D11)</f>
        <v>110435702</v>
      </c>
      <c r="E12" s="21"/>
    </row>
    <row r="13" spans="2:5" ht="19.5" customHeight="1" thickBot="1">
      <c r="B13" s="49"/>
      <c r="C13" s="49"/>
      <c r="D13" s="113"/>
      <c r="E13" s="44"/>
    </row>
    <row r="14" spans="2:5" ht="37.5" customHeight="1" thickBot="1">
      <c r="B14" s="179" t="s">
        <v>115</v>
      </c>
      <c r="C14" s="180"/>
      <c r="D14" s="48">
        <f>D67-D12</f>
        <v>73538314</v>
      </c>
      <c r="E14" s="21"/>
    </row>
    <row r="15" spans="2:5" ht="19.5" customHeight="1" thickBot="1">
      <c r="B15" s="177" t="s">
        <v>26</v>
      </c>
      <c r="C15" s="178"/>
      <c r="D15" s="114">
        <f>D12+D14</f>
        <v>183974016</v>
      </c>
      <c r="E15" s="21"/>
    </row>
    <row r="16" spans="2:5" ht="19.5" customHeight="1">
      <c r="B16" s="50"/>
      <c r="C16" s="50"/>
      <c r="D16" s="50"/>
      <c r="E16" s="51"/>
    </row>
    <row r="17" spans="2:9" ht="45" customHeight="1" thickBot="1">
      <c r="B17" s="176" t="s">
        <v>60</v>
      </c>
      <c r="C17" s="176"/>
      <c r="D17" s="97" t="s">
        <v>46</v>
      </c>
      <c r="E17" s="45"/>
      <c r="I17" s="7"/>
    </row>
    <row r="18" spans="2:5" s="3" customFormat="1" ht="20.25" customHeight="1">
      <c r="B18" s="194" t="s">
        <v>19</v>
      </c>
      <c r="C18" s="196" t="s">
        <v>1</v>
      </c>
      <c r="D18" s="186" t="s">
        <v>87</v>
      </c>
      <c r="E18" s="52"/>
    </row>
    <row r="19" spans="2:5" s="3" customFormat="1" ht="27" customHeight="1">
      <c r="B19" s="195"/>
      <c r="C19" s="197"/>
      <c r="D19" s="187"/>
      <c r="E19" s="52"/>
    </row>
    <row r="20" spans="2:5" s="5" customFormat="1" ht="25.5" customHeight="1">
      <c r="B20" s="54">
        <v>41</v>
      </c>
      <c r="C20" s="55" t="s">
        <v>70</v>
      </c>
      <c r="D20" s="108">
        <f>D21+D23+D25</f>
        <v>3292991</v>
      </c>
      <c r="E20" s="53"/>
    </row>
    <row r="21" spans="2:5" s="5" customFormat="1" ht="21.75" customHeight="1">
      <c r="B21" s="54">
        <v>411</v>
      </c>
      <c r="C21" s="55" t="s">
        <v>2</v>
      </c>
      <c r="D21" s="108">
        <f>SUM(D22)</f>
        <v>2754833</v>
      </c>
      <c r="E21" s="53"/>
    </row>
    <row r="22" spans="2:5" ht="15.75" customHeight="1">
      <c r="B22" s="56">
        <v>4111</v>
      </c>
      <c r="C22" s="57" t="s">
        <v>3</v>
      </c>
      <c r="D22" s="109">
        <v>2754833</v>
      </c>
      <c r="E22" s="21"/>
    </row>
    <row r="23" spans="2:5" s="5" customFormat="1" ht="21.75" customHeight="1">
      <c r="B23" s="54">
        <v>412</v>
      </c>
      <c r="C23" s="55" t="s">
        <v>71</v>
      </c>
      <c r="D23" s="108">
        <f>SUM(D24)</f>
        <v>72600</v>
      </c>
      <c r="E23" s="53"/>
    </row>
    <row r="24" spans="2:5" ht="15.75" customHeight="1">
      <c r="B24" s="56">
        <v>4121</v>
      </c>
      <c r="C24" s="57" t="s">
        <v>71</v>
      </c>
      <c r="D24" s="109">
        <v>72600</v>
      </c>
      <c r="E24" s="21"/>
    </row>
    <row r="25" spans="2:5" s="5" customFormat="1" ht="21.75" customHeight="1">
      <c r="B25" s="54">
        <v>413</v>
      </c>
      <c r="C25" s="55" t="s">
        <v>4</v>
      </c>
      <c r="D25" s="108">
        <f>SUM(D26:D28)</f>
        <v>465558</v>
      </c>
      <c r="E25" s="53"/>
    </row>
    <row r="26" spans="2:5" ht="15.75" customHeight="1">
      <c r="B26" s="56">
        <v>4131</v>
      </c>
      <c r="C26" s="57" t="s">
        <v>5</v>
      </c>
      <c r="D26" s="109">
        <v>409419</v>
      </c>
      <c r="E26" s="21"/>
    </row>
    <row r="27" spans="2:5" ht="15.75" customHeight="1">
      <c r="B27" s="56">
        <v>4132</v>
      </c>
      <c r="C27" s="57" t="s">
        <v>6</v>
      </c>
      <c r="D27" s="109">
        <v>44907</v>
      </c>
      <c r="E27" s="21"/>
    </row>
    <row r="28" spans="2:5" ht="15.75" customHeight="1">
      <c r="B28" s="56">
        <v>4134</v>
      </c>
      <c r="C28" s="57" t="s">
        <v>99</v>
      </c>
      <c r="D28" s="109">
        <v>11232</v>
      </c>
      <c r="E28" s="21"/>
    </row>
    <row r="29" spans="2:5" s="5" customFormat="1" ht="25.5" customHeight="1">
      <c r="B29" s="54">
        <v>42</v>
      </c>
      <c r="C29" s="55" t="s">
        <v>7</v>
      </c>
      <c r="D29" s="108">
        <f>D30+D34+D38+D41+D51+D55</f>
        <v>180455825</v>
      </c>
      <c r="E29" s="53"/>
    </row>
    <row r="30" spans="2:5" s="5" customFormat="1" ht="21.75" customHeight="1">
      <c r="B30" s="54">
        <v>421</v>
      </c>
      <c r="C30" s="55" t="s">
        <v>29</v>
      </c>
      <c r="D30" s="108">
        <f>SUM(D31:D33)</f>
        <v>358700</v>
      </c>
      <c r="E30" s="53"/>
    </row>
    <row r="31" spans="2:5" ht="15.75" customHeight="1">
      <c r="B31" s="58">
        <v>4211</v>
      </c>
      <c r="C31" s="59" t="s">
        <v>8</v>
      </c>
      <c r="D31" s="110">
        <v>160000</v>
      </c>
      <c r="E31" s="21"/>
    </row>
    <row r="32" spans="2:5" ht="15.75" customHeight="1">
      <c r="B32" s="58">
        <v>4212</v>
      </c>
      <c r="C32" s="59" t="s">
        <v>9</v>
      </c>
      <c r="D32" s="110">
        <v>124100</v>
      </c>
      <c r="E32" s="21"/>
    </row>
    <row r="33" spans="2:5" ht="15.75" customHeight="1">
      <c r="B33" s="58">
        <v>4213</v>
      </c>
      <c r="C33" s="59" t="s">
        <v>69</v>
      </c>
      <c r="D33" s="110">
        <v>74600</v>
      </c>
      <c r="E33" s="21"/>
    </row>
    <row r="34" spans="2:5" ht="45.75" customHeight="1">
      <c r="B34" s="54">
        <v>422</v>
      </c>
      <c r="C34" s="55" t="s">
        <v>42</v>
      </c>
      <c r="D34" s="108">
        <f>SUM(D35:D37)</f>
        <v>287300</v>
      </c>
      <c r="E34" s="21"/>
    </row>
    <row r="35" spans="2:5" ht="30.75" customHeight="1">
      <c r="B35" s="58">
        <v>4221</v>
      </c>
      <c r="C35" s="59" t="s">
        <v>42</v>
      </c>
      <c r="D35" s="110">
        <v>157300</v>
      </c>
      <c r="E35" s="21"/>
    </row>
    <row r="36" spans="2:5" ht="15.75" customHeight="1">
      <c r="B36" s="58">
        <v>4222</v>
      </c>
      <c r="C36" s="59" t="s">
        <v>30</v>
      </c>
      <c r="D36" s="110">
        <v>120000</v>
      </c>
      <c r="E36" s="21"/>
    </row>
    <row r="37" spans="2:5" ht="15.75" customHeight="1">
      <c r="B37" s="58">
        <v>4223</v>
      </c>
      <c r="C37" s="59" t="s">
        <v>100</v>
      </c>
      <c r="D37" s="110">
        <v>10000</v>
      </c>
      <c r="E37" s="21"/>
    </row>
    <row r="38" spans="2:5" s="5" customFormat="1" ht="21.75" customHeight="1">
      <c r="B38" s="54">
        <v>424</v>
      </c>
      <c r="C38" s="55" t="s">
        <v>31</v>
      </c>
      <c r="D38" s="108">
        <f>SUM(D39:D40)</f>
        <v>665000</v>
      </c>
      <c r="E38" s="53"/>
    </row>
    <row r="39" spans="2:5" ht="15.75" customHeight="1">
      <c r="B39" s="58">
        <v>4241</v>
      </c>
      <c r="C39" s="59" t="s">
        <v>32</v>
      </c>
      <c r="D39" s="110">
        <v>390000</v>
      </c>
      <c r="E39" s="21"/>
    </row>
    <row r="40" spans="2:5" ht="15.75" customHeight="1">
      <c r="B40" s="58">
        <v>4242</v>
      </c>
      <c r="C40" s="59" t="s">
        <v>30</v>
      </c>
      <c r="D40" s="110">
        <v>275000</v>
      </c>
      <c r="E40" s="21"/>
    </row>
    <row r="41" spans="2:5" s="5" customFormat="1" ht="21.75" customHeight="1">
      <c r="B41" s="54">
        <v>425</v>
      </c>
      <c r="C41" s="55" t="s">
        <v>13</v>
      </c>
      <c r="D41" s="108">
        <f>SUM(D42:D50)</f>
        <v>178925825</v>
      </c>
      <c r="E41" s="53"/>
    </row>
    <row r="42" spans="2:5" ht="15.75" customHeight="1">
      <c r="B42" s="58">
        <v>4251</v>
      </c>
      <c r="C42" s="59" t="s">
        <v>101</v>
      </c>
      <c r="D42" s="110">
        <v>88000</v>
      </c>
      <c r="E42" s="21"/>
    </row>
    <row r="43" spans="2:5" ht="15.75" customHeight="1">
      <c r="B43" s="58">
        <v>4252</v>
      </c>
      <c r="C43" s="59" t="s">
        <v>14</v>
      </c>
      <c r="D43" s="110">
        <v>12000</v>
      </c>
      <c r="E43" s="21"/>
    </row>
    <row r="44" spans="2:5" ht="15.75" customHeight="1">
      <c r="B44" s="58">
        <v>4253</v>
      </c>
      <c r="C44" s="59" t="s">
        <v>17</v>
      </c>
      <c r="D44" s="110">
        <v>40000</v>
      </c>
      <c r="E44" s="21"/>
    </row>
    <row r="45" spans="2:5" ht="15.75" customHeight="1">
      <c r="B45" s="58">
        <v>4254</v>
      </c>
      <c r="C45" s="59" t="s">
        <v>15</v>
      </c>
      <c r="D45" s="110">
        <v>11000</v>
      </c>
      <c r="E45" s="21"/>
    </row>
    <row r="46" spans="2:5" ht="15.75" customHeight="1">
      <c r="B46" s="58">
        <v>4255</v>
      </c>
      <c r="C46" s="59" t="s">
        <v>16</v>
      </c>
      <c r="D46" s="110">
        <v>115000</v>
      </c>
      <c r="E46" s="21"/>
    </row>
    <row r="47" spans="2:5" ht="15.75" customHeight="1">
      <c r="B47" s="58">
        <v>4256</v>
      </c>
      <c r="C47" s="59" t="s">
        <v>33</v>
      </c>
      <c r="D47" s="110">
        <v>33000</v>
      </c>
      <c r="E47" s="21"/>
    </row>
    <row r="48" spans="2:5" ht="35.25" customHeight="1">
      <c r="B48" s="58">
        <v>4257</v>
      </c>
      <c r="C48" s="59" t="s">
        <v>102</v>
      </c>
      <c r="D48" s="110">
        <v>110000</v>
      </c>
      <c r="E48" s="21"/>
    </row>
    <row r="49" spans="2:5" ht="15.75" customHeight="1">
      <c r="B49" s="60">
        <v>4258</v>
      </c>
      <c r="C49" s="61" t="s">
        <v>34</v>
      </c>
      <c r="D49" s="111">
        <v>450000</v>
      </c>
      <c r="E49" s="21"/>
    </row>
    <row r="50" spans="2:5" ht="53.25" customHeight="1">
      <c r="B50" s="58">
        <v>4259</v>
      </c>
      <c r="C50" s="59" t="s">
        <v>103</v>
      </c>
      <c r="D50" s="110">
        <f>50000+152125073+25891752</f>
        <v>178066825</v>
      </c>
      <c r="E50" s="21"/>
    </row>
    <row r="51" spans="2:5" s="5" customFormat="1" ht="21.75" customHeight="1">
      <c r="B51" s="54">
        <v>426</v>
      </c>
      <c r="C51" s="55" t="s">
        <v>10</v>
      </c>
      <c r="D51" s="108">
        <f>SUM(D52:D54)</f>
        <v>118000</v>
      </c>
      <c r="E51" s="53"/>
    </row>
    <row r="52" spans="2:5" ht="15.75" customHeight="1">
      <c r="B52" s="60">
        <v>4261</v>
      </c>
      <c r="C52" s="61" t="s">
        <v>11</v>
      </c>
      <c r="D52" s="111">
        <v>58000</v>
      </c>
      <c r="E52" s="21"/>
    </row>
    <row r="53" spans="2:5" ht="15.75" customHeight="1">
      <c r="B53" s="60">
        <v>4263</v>
      </c>
      <c r="C53" s="61" t="s">
        <v>12</v>
      </c>
      <c r="D53" s="111">
        <v>50000</v>
      </c>
      <c r="E53" s="21"/>
    </row>
    <row r="54" spans="2:5" ht="15.75" customHeight="1">
      <c r="B54" s="58">
        <v>4264</v>
      </c>
      <c r="C54" s="59" t="s">
        <v>72</v>
      </c>
      <c r="D54" s="110">
        <v>10000</v>
      </c>
      <c r="E54" s="21"/>
    </row>
    <row r="55" spans="2:5" s="5" customFormat="1" ht="21.75" customHeight="1">
      <c r="B55" s="63">
        <v>429</v>
      </c>
      <c r="C55" s="64" t="s">
        <v>35</v>
      </c>
      <c r="D55" s="112">
        <f>SUM(D56:D58)</f>
        <v>101000</v>
      </c>
      <c r="E55" s="53"/>
    </row>
    <row r="56" spans="2:5" ht="15.75" customHeight="1">
      <c r="B56" s="60">
        <v>4292</v>
      </c>
      <c r="C56" s="61" t="s">
        <v>37</v>
      </c>
      <c r="D56" s="111">
        <v>50000</v>
      </c>
      <c r="E56" s="21"/>
    </row>
    <row r="57" spans="2:5" ht="15.75" customHeight="1">
      <c r="B57" s="60">
        <v>4293</v>
      </c>
      <c r="C57" s="61" t="s">
        <v>38</v>
      </c>
      <c r="D57" s="111">
        <v>36000</v>
      </c>
      <c r="E57" s="21"/>
    </row>
    <row r="58" spans="2:5" ht="15.75" customHeight="1">
      <c r="B58" s="58">
        <v>4295</v>
      </c>
      <c r="C58" s="59" t="s">
        <v>88</v>
      </c>
      <c r="D58" s="110">
        <v>15000</v>
      </c>
      <c r="E58" s="21"/>
    </row>
    <row r="59" spans="2:5" ht="25.5" customHeight="1">
      <c r="B59" s="54">
        <v>43</v>
      </c>
      <c r="C59" s="55" t="s">
        <v>28</v>
      </c>
      <c r="D59" s="108">
        <f>SUM(D60)</f>
        <v>215000</v>
      </c>
      <c r="E59" s="21"/>
    </row>
    <row r="60" spans="2:5" ht="15.75" customHeight="1">
      <c r="B60" s="60">
        <v>4311</v>
      </c>
      <c r="C60" s="65" t="s">
        <v>36</v>
      </c>
      <c r="D60" s="111">
        <v>215000</v>
      </c>
      <c r="E60" s="21"/>
    </row>
    <row r="61" spans="2:5" ht="25.5" customHeight="1">
      <c r="B61" s="126">
        <v>44</v>
      </c>
      <c r="C61" s="127" t="s">
        <v>39</v>
      </c>
      <c r="D61" s="128">
        <f>SUM(D62:D64)</f>
        <v>10100</v>
      </c>
      <c r="E61" s="21"/>
    </row>
    <row r="62" spans="2:5" ht="15.75" customHeight="1">
      <c r="B62" s="60">
        <v>4431</v>
      </c>
      <c r="C62" s="65" t="s">
        <v>73</v>
      </c>
      <c r="D62" s="111">
        <v>9000</v>
      </c>
      <c r="E62" s="21"/>
    </row>
    <row r="63" spans="2:5" ht="15.75" customHeight="1">
      <c r="B63" s="60">
        <v>4432</v>
      </c>
      <c r="C63" s="65" t="s">
        <v>40</v>
      </c>
      <c r="D63" s="111">
        <v>1000</v>
      </c>
      <c r="E63" s="21"/>
    </row>
    <row r="64" spans="2:5" ht="15.75" customHeight="1">
      <c r="B64" s="60">
        <v>4433</v>
      </c>
      <c r="C64" s="65" t="s">
        <v>67</v>
      </c>
      <c r="D64" s="111">
        <v>100</v>
      </c>
      <c r="E64" s="21"/>
    </row>
    <row r="65" spans="2:5" ht="25.5" customHeight="1">
      <c r="B65" s="126">
        <v>46</v>
      </c>
      <c r="C65" s="129" t="s">
        <v>41</v>
      </c>
      <c r="D65" s="108">
        <f>SUM(D66:D66)</f>
        <v>100</v>
      </c>
      <c r="E65" s="21"/>
    </row>
    <row r="66" spans="2:5" ht="15.75" customHeight="1" thickBot="1">
      <c r="B66" s="58">
        <v>4622</v>
      </c>
      <c r="C66" s="66" t="s">
        <v>68</v>
      </c>
      <c r="D66" s="110">
        <v>100</v>
      </c>
      <c r="E66" s="21"/>
    </row>
    <row r="67" spans="2:5" ht="30" customHeight="1" thickBot="1">
      <c r="B67" s="177" t="s">
        <v>27</v>
      </c>
      <c r="C67" s="178"/>
      <c r="D67" s="119">
        <f>D20+D29+D59+D61+D65</f>
        <v>183974016</v>
      </c>
      <c r="E67" s="21"/>
    </row>
    <row r="68" spans="2:4" ht="14.25" customHeight="1">
      <c r="B68" s="16"/>
      <c r="C68" s="17"/>
      <c r="D68" s="82"/>
    </row>
    <row r="69" ht="15.75">
      <c r="D69" s="83"/>
    </row>
    <row r="70" spans="2:4" ht="42.75" customHeight="1" thickBot="1">
      <c r="B70" s="176" t="s">
        <v>91</v>
      </c>
      <c r="C70" s="176"/>
      <c r="D70" s="97" t="s">
        <v>46</v>
      </c>
    </row>
    <row r="71" spans="2:4" ht="15.75" customHeight="1">
      <c r="B71" s="194" t="s">
        <v>58</v>
      </c>
      <c r="C71" s="196" t="s">
        <v>1</v>
      </c>
      <c r="D71" s="186" t="s">
        <v>87</v>
      </c>
    </row>
    <row r="72" spans="2:4" ht="16.5" thickBot="1">
      <c r="B72" s="198"/>
      <c r="C72" s="199"/>
      <c r="D72" s="200"/>
    </row>
    <row r="73" spans="2:4" ht="15.75">
      <c r="B73" s="71" t="s">
        <v>49</v>
      </c>
      <c r="C73" s="64" t="s">
        <v>47</v>
      </c>
      <c r="D73" s="102">
        <f>SUM(D74)</f>
        <v>34000</v>
      </c>
    </row>
    <row r="74" spans="2:4" ht="15.75">
      <c r="B74" s="72" t="s">
        <v>50</v>
      </c>
      <c r="C74" s="55" t="s">
        <v>48</v>
      </c>
      <c r="D74" s="62">
        <f>SUM(D75:D76)</f>
        <v>34000</v>
      </c>
    </row>
    <row r="75" spans="2:4" ht="15.75">
      <c r="B75" s="73" t="s">
        <v>65</v>
      </c>
      <c r="C75" s="59" t="s">
        <v>104</v>
      </c>
      <c r="D75" s="121">
        <v>14000</v>
      </c>
    </row>
    <row r="76" spans="2:4" ht="15.75">
      <c r="B76" s="73" t="s">
        <v>66</v>
      </c>
      <c r="C76" s="59" t="s">
        <v>105</v>
      </c>
      <c r="D76" s="121">
        <v>20000</v>
      </c>
    </row>
    <row r="77" spans="2:4" ht="15.75">
      <c r="B77" s="72" t="s">
        <v>51</v>
      </c>
      <c r="C77" s="55" t="s">
        <v>52</v>
      </c>
      <c r="D77" s="62">
        <f>SUM(D78+D80)</f>
        <v>266000</v>
      </c>
    </row>
    <row r="78" spans="2:4" ht="15.75">
      <c r="B78" s="72" t="s">
        <v>53</v>
      </c>
      <c r="C78" s="55" t="s">
        <v>54</v>
      </c>
      <c r="D78" s="62">
        <f>SUM(D79:D79)</f>
        <v>156000</v>
      </c>
    </row>
    <row r="79" spans="2:4" ht="15.75">
      <c r="B79" s="74" t="s">
        <v>43</v>
      </c>
      <c r="C79" s="65" t="s">
        <v>57</v>
      </c>
      <c r="D79" s="28">
        <v>156000</v>
      </c>
    </row>
    <row r="80" spans="2:4" ht="15.75">
      <c r="B80" s="72" t="s">
        <v>55</v>
      </c>
      <c r="C80" s="55" t="s">
        <v>56</v>
      </c>
      <c r="D80" s="103">
        <f>SUM(D81)</f>
        <v>110000</v>
      </c>
    </row>
    <row r="81" spans="2:4" ht="16.5" thickBot="1">
      <c r="B81" s="75" t="s">
        <v>45</v>
      </c>
      <c r="C81" s="76" t="s">
        <v>44</v>
      </c>
      <c r="D81" s="122">
        <v>110000</v>
      </c>
    </row>
    <row r="82" spans="2:4" ht="16.5" thickBot="1">
      <c r="B82" s="177" t="s">
        <v>59</v>
      </c>
      <c r="C82" s="178"/>
      <c r="D82" s="104">
        <f>D73+D77</f>
        <v>300000</v>
      </c>
    </row>
    <row r="84" s="1" customFormat="1" ht="21" customHeight="1">
      <c r="B84" s="10" t="s">
        <v>133</v>
      </c>
    </row>
    <row r="85" s="22" customFormat="1" ht="24.75" customHeight="1">
      <c r="B85" s="10" t="s">
        <v>134</v>
      </c>
    </row>
    <row r="86" spans="2:6" s="1" customFormat="1" ht="15">
      <c r="B86" s="23"/>
      <c r="D86" s="123" t="s">
        <v>63</v>
      </c>
      <c r="E86" s="160"/>
      <c r="F86" s="160"/>
    </row>
    <row r="87" spans="4:6" s="1" customFormat="1" ht="15">
      <c r="D87" s="123" t="s">
        <v>64</v>
      </c>
      <c r="E87" s="160"/>
      <c r="F87" s="160"/>
    </row>
  </sheetData>
  <sheetProtection password="EF44" sheet="1" objects="1" scenarios="1"/>
  <mergeCells count="22">
    <mergeCell ref="B11:C11"/>
    <mergeCell ref="B12:C12"/>
    <mergeCell ref="B15:C15"/>
    <mergeCell ref="B17:C17"/>
    <mergeCell ref="B18:B19"/>
    <mergeCell ref="C18:C19"/>
    <mergeCell ref="B70:C70"/>
    <mergeCell ref="B2:D2"/>
    <mergeCell ref="B4:C4"/>
    <mergeCell ref="B5:C5"/>
    <mergeCell ref="B8:C8"/>
    <mergeCell ref="B9:C9"/>
    <mergeCell ref="B14:C14"/>
    <mergeCell ref="B10:C10"/>
    <mergeCell ref="D18:D19"/>
    <mergeCell ref="B67:C67"/>
    <mergeCell ref="E86:F86"/>
    <mergeCell ref="E87:F87"/>
    <mergeCell ref="B71:B72"/>
    <mergeCell ref="C71:C72"/>
    <mergeCell ref="D71:D72"/>
    <mergeCell ref="B82:C82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8" r:id="rId1"/>
  <headerFooter alignWithMargins="0">
    <oddHeader>&amp;L&amp;G
Hrvatska zaklada za znanost
Ilica 24, 10000 Zagreb&amp;R
OIB 88776522763
IBAN HR3323600001101575620</oddHeader>
    <oddFooter>&amp;RFinancijski plan za 2016. godinu str. &amp;P od &amp;N</oddFooter>
  </headerFooter>
  <rowBreaks count="1" manualBreakCount="1">
    <brk id="40" max="4" man="1"/>
  </rowBreaks>
  <ignoredErrors>
    <ignoredError sqref="B73:B8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M3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62.25" customHeight="1">
      <c r="B2" s="181" t="s">
        <v>130</v>
      </c>
      <c r="C2" s="181"/>
      <c r="D2" s="181"/>
      <c r="E2" s="93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21"/>
      <c r="C3" s="21"/>
      <c r="D3" s="41"/>
      <c r="E3" s="41"/>
      <c r="F3" s="6"/>
      <c r="G3" s="6"/>
    </row>
    <row r="4" spans="2:13" ht="18" customHeight="1">
      <c r="B4" s="174" t="s">
        <v>80</v>
      </c>
      <c r="C4" s="175"/>
      <c r="D4" s="98" t="s">
        <v>20</v>
      </c>
      <c r="E4" s="42"/>
      <c r="F4" s="9"/>
      <c r="G4" s="9"/>
      <c r="H4" s="9"/>
      <c r="I4" s="9"/>
      <c r="J4" s="9"/>
      <c r="K4" s="9"/>
      <c r="L4" s="9"/>
      <c r="M4" s="9"/>
    </row>
    <row r="5" spans="2:5" ht="15.75">
      <c r="B5" s="173"/>
      <c r="C5" s="173"/>
      <c r="D5" s="43"/>
      <c r="E5" s="21"/>
    </row>
    <row r="6" spans="2:5" ht="41.25" customHeight="1" thickBot="1">
      <c r="B6" s="44"/>
      <c r="C6" s="44"/>
      <c r="D6" s="97" t="s">
        <v>46</v>
      </c>
      <c r="E6" s="21"/>
    </row>
    <row r="7" spans="2:5" ht="30.75" customHeight="1" thickBot="1">
      <c r="B7" s="46" t="s">
        <v>24</v>
      </c>
      <c r="C7" s="47"/>
      <c r="D7" s="118" t="s">
        <v>87</v>
      </c>
      <c r="E7" s="21"/>
    </row>
    <row r="8" spans="2:5" ht="35.25" customHeight="1" thickBot="1">
      <c r="B8" s="171" t="s">
        <v>127</v>
      </c>
      <c r="C8" s="172"/>
      <c r="D8" s="27">
        <v>597000</v>
      </c>
      <c r="E8" s="21"/>
    </row>
    <row r="9" spans="2:5" ht="19.5" customHeight="1" thickBot="1">
      <c r="B9" s="177" t="s">
        <v>26</v>
      </c>
      <c r="C9" s="178"/>
      <c r="D9" s="114">
        <f>SUM(D8:D8)</f>
        <v>597000</v>
      </c>
      <c r="E9" s="21"/>
    </row>
    <row r="10" spans="2:5" ht="19.5" customHeight="1">
      <c r="B10" s="49"/>
      <c r="C10" s="49"/>
      <c r="D10" s="113"/>
      <c r="E10" s="44"/>
    </row>
    <row r="11" spans="2:9" ht="45" customHeight="1" thickBot="1">
      <c r="B11" s="176" t="s">
        <v>60</v>
      </c>
      <c r="C11" s="176"/>
      <c r="D11" s="97" t="s">
        <v>46</v>
      </c>
      <c r="E11" s="45"/>
      <c r="I11" s="7"/>
    </row>
    <row r="12" spans="2:5" s="3" customFormat="1" ht="20.25" customHeight="1">
      <c r="B12" s="194" t="s">
        <v>19</v>
      </c>
      <c r="C12" s="196" t="s">
        <v>1</v>
      </c>
      <c r="D12" s="186" t="s">
        <v>87</v>
      </c>
      <c r="E12" s="52"/>
    </row>
    <row r="13" spans="2:5" s="3" customFormat="1" ht="27" customHeight="1">
      <c r="B13" s="195"/>
      <c r="C13" s="197"/>
      <c r="D13" s="187"/>
      <c r="E13" s="52"/>
    </row>
    <row r="14" spans="2:5" s="5" customFormat="1" ht="25.5" customHeight="1">
      <c r="B14" s="54">
        <v>42</v>
      </c>
      <c r="C14" s="55" t="s">
        <v>7</v>
      </c>
      <c r="D14" s="108">
        <f>D15+D18+D21+D24</f>
        <v>558000</v>
      </c>
      <c r="E14" s="53"/>
    </row>
    <row r="15" spans="2:5" s="5" customFormat="1" ht="21.75" customHeight="1">
      <c r="B15" s="54">
        <v>421</v>
      </c>
      <c r="C15" s="55" t="s">
        <v>29</v>
      </c>
      <c r="D15" s="108">
        <f>SUM(D16:D17)</f>
        <v>68800</v>
      </c>
      <c r="E15" s="53"/>
    </row>
    <row r="16" spans="2:5" ht="15.75" customHeight="1">
      <c r="B16" s="58">
        <v>4211</v>
      </c>
      <c r="C16" s="59" t="s">
        <v>8</v>
      </c>
      <c r="D16" s="110">
        <v>30000</v>
      </c>
      <c r="E16" s="21"/>
    </row>
    <row r="17" spans="2:5" ht="15.75" customHeight="1">
      <c r="B17" s="58">
        <v>4213</v>
      </c>
      <c r="C17" s="59" t="s">
        <v>69</v>
      </c>
      <c r="D17" s="110">
        <v>38800</v>
      </c>
      <c r="E17" s="21"/>
    </row>
    <row r="18" spans="2:5" ht="45.75" customHeight="1">
      <c r="B18" s="54">
        <v>422</v>
      </c>
      <c r="C18" s="55" t="s">
        <v>42</v>
      </c>
      <c r="D18" s="108">
        <f>SUM(D19:D20)</f>
        <v>85000</v>
      </c>
      <c r="E18" s="21"/>
    </row>
    <row r="19" spans="2:5" ht="30.75" customHeight="1">
      <c r="B19" s="58">
        <v>4221</v>
      </c>
      <c r="C19" s="59" t="s">
        <v>42</v>
      </c>
      <c r="D19" s="110">
        <v>51000</v>
      </c>
      <c r="E19" s="21"/>
    </row>
    <row r="20" spans="2:5" ht="15.75" customHeight="1">
      <c r="B20" s="58">
        <v>4222</v>
      </c>
      <c r="C20" s="59" t="s">
        <v>30</v>
      </c>
      <c r="D20" s="110">
        <v>34000</v>
      </c>
      <c r="E20" s="21"/>
    </row>
    <row r="21" spans="2:5" s="5" customFormat="1" ht="21.75" customHeight="1">
      <c r="B21" s="54">
        <v>424</v>
      </c>
      <c r="C21" s="55" t="s">
        <v>31</v>
      </c>
      <c r="D21" s="108">
        <f>SUM(D22:D23)</f>
        <v>327200</v>
      </c>
      <c r="E21" s="53"/>
    </row>
    <row r="22" spans="2:5" ht="15.75" customHeight="1">
      <c r="B22" s="58">
        <v>4241</v>
      </c>
      <c r="C22" s="59" t="s">
        <v>32</v>
      </c>
      <c r="D22" s="110">
        <v>251000</v>
      </c>
      <c r="E22" s="21"/>
    </row>
    <row r="23" spans="2:5" ht="15.75" customHeight="1">
      <c r="B23" s="58">
        <v>4242</v>
      </c>
      <c r="C23" s="59" t="s">
        <v>30</v>
      </c>
      <c r="D23" s="110">
        <v>76200</v>
      </c>
      <c r="E23" s="21"/>
    </row>
    <row r="24" spans="2:5" s="5" customFormat="1" ht="21.75" customHeight="1">
      <c r="B24" s="54">
        <v>425</v>
      </c>
      <c r="C24" s="55" t="s">
        <v>13</v>
      </c>
      <c r="D24" s="108">
        <f>SUM(D25:D25)</f>
        <v>77000</v>
      </c>
      <c r="E24" s="53"/>
    </row>
    <row r="25" spans="2:5" ht="15.75" customHeight="1">
      <c r="B25" s="58">
        <v>4258</v>
      </c>
      <c r="C25" s="59" t="s">
        <v>34</v>
      </c>
      <c r="D25" s="110">
        <v>77000</v>
      </c>
      <c r="E25" s="21"/>
    </row>
    <row r="26" spans="2:5" s="5" customFormat="1" ht="21.75" customHeight="1">
      <c r="B26" s="63">
        <v>44</v>
      </c>
      <c r="C26" s="64" t="s">
        <v>39</v>
      </c>
      <c r="D26" s="112">
        <f>SUM(D27:D28)</f>
        <v>39000</v>
      </c>
      <c r="E26" s="53"/>
    </row>
    <row r="27" spans="2:5" s="5" customFormat="1" ht="21.75" customHeight="1">
      <c r="B27" s="133">
        <v>4431</v>
      </c>
      <c r="C27" s="134" t="s">
        <v>73</v>
      </c>
      <c r="D27" s="135">
        <v>27000</v>
      </c>
      <c r="E27" s="53"/>
    </row>
    <row r="28" spans="2:5" ht="15.75" customHeight="1" thickBot="1">
      <c r="B28" s="58">
        <v>4432</v>
      </c>
      <c r="C28" s="59" t="s">
        <v>40</v>
      </c>
      <c r="D28" s="110">
        <v>12000</v>
      </c>
      <c r="E28" s="21"/>
    </row>
    <row r="29" spans="2:5" ht="30" customHeight="1" thickBot="1">
      <c r="B29" s="177" t="s">
        <v>27</v>
      </c>
      <c r="C29" s="178"/>
      <c r="D29" s="119">
        <f>D14+D26</f>
        <v>597000</v>
      </c>
      <c r="E29" s="21"/>
    </row>
    <row r="30" spans="2:4" ht="14.25" customHeight="1">
      <c r="B30" s="16"/>
      <c r="C30" s="17"/>
      <c r="D30" s="82"/>
    </row>
    <row r="31" spans="2:4" ht="32.25" customHeight="1">
      <c r="B31" s="10" t="s">
        <v>133</v>
      </c>
      <c r="C31" s="95"/>
      <c r="D31" s="82"/>
    </row>
    <row r="32" spans="2:4" s="21" customFormat="1" ht="46.5" customHeight="1">
      <c r="B32" s="10" t="s">
        <v>134</v>
      </c>
      <c r="C32" s="96"/>
      <c r="D32" s="94" t="s">
        <v>79</v>
      </c>
    </row>
    <row r="33" ht="15.75">
      <c r="D33" s="94"/>
    </row>
    <row r="34" ht="15.75">
      <c r="D34" s="83"/>
    </row>
  </sheetData>
  <sheetProtection password="EF44" sheet="1" objects="1" scenarios="1"/>
  <mergeCells count="10">
    <mergeCell ref="B2:D2"/>
    <mergeCell ref="B4:C4"/>
    <mergeCell ref="B5:C5"/>
    <mergeCell ref="B8:C8"/>
    <mergeCell ref="D12:D13"/>
    <mergeCell ref="B29:C29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8" r:id="rId1"/>
  <headerFooter alignWithMargins="0">
    <oddHeader>&amp;L&amp;G
Hrvatska zaklada za znanost
Ilica 24, 10000 Zagreb&amp;R
OIB 88776522763
IBAN HR3323600001101575620</oddHeader>
    <oddFooter>&amp;RFinancijski plan za 2016. godinu 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M2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79.5" customHeight="1">
      <c r="B2" s="181" t="s">
        <v>128</v>
      </c>
      <c r="C2" s="181"/>
      <c r="D2" s="181"/>
      <c r="E2" s="93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21"/>
      <c r="C3" s="21"/>
      <c r="D3" s="41"/>
      <c r="E3" s="41"/>
      <c r="F3" s="6"/>
      <c r="G3" s="6"/>
    </row>
    <row r="4" spans="2:13" ht="18" customHeight="1">
      <c r="B4" s="174" t="s">
        <v>80</v>
      </c>
      <c r="C4" s="175"/>
      <c r="D4" s="98" t="s">
        <v>20</v>
      </c>
      <c r="E4" s="42"/>
      <c r="F4" s="9"/>
      <c r="G4" s="9"/>
      <c r="H4" s="9"/>
      <c r="I4" s="9"/>
      <c r="J4" s="9"/>
      <c r="K4" s="9"/>
      <c r="L4" s="9"/>
      <c r="M4" s="9"/>
    </row>
    <row r="5" spans="2:5" ht="15.75">
      <c r="B5" s="173"/>
      <c r="C5" s="173"/>
      <c r="D5" s="43"/>
      <c r="E5" s="21"/>
    </row>
    <row r="6" spans="2:5" ht="41.25" customHeight="1" thickBot="1">
      <c r="B6" s="44"/>
      <c r="C6" s="44"/>
      <c r="D6" s="97" t="s">
        <v>46</v>
      </c>
      <c r="E6" s="21"/>
    </row>
    <row r="7" spans="2:5" ht="30.75" customHeight="1" thickBot="1">
      <c r="B7" s="46" t="s">
        <v>24</v>
      </c>
      <c r="C7" s="47"/>
      <c r="D7" s="118" t="s">
        <v>87</v>
      </c>
      <c r="E7" s="21"/>
    </row>
    <row r="8" spans="2:5" ht="18.75" customHeight="1" thickBot="1">
      <c r="B8" s="184" t="s">
        <v>23</v>
      </c>
      <c r="C8" s="185"/>
      <c r="D8" s="27">
        <v>17000000</v>
      </c>
      <c r="E8" s="21"/>
    </row>
    <row r="9" spans="2:5" ht="19.5" customHeight="1" thickBot="1">
      <c r="B9" s="177" t="s">
        <v>26</v>
      </c>
      <c r="C9" s="178"/>
      <c r="D9" s="114">
        <f>SUM(D8:D8)</f>
        <v>17000000</v>
      </c>
      <c r="E9" s="21"/>
    </row>
    <row r="10" spans="2:5" ht="19.5" customHeight="1">
      <c r="B10" s="49"/>
      <c r="C10" s="49"/>
      <c r="D10" s="113"/>
      <c r="E10" s="44"/>
    </row>
    <row r="11" spans="2:9" ht="36.75" customHeight="1" thickBot="1">
      <c r="B11" s="176" t="s">
        <v>60</v>
      </c>
      <c r="C11" s="176"/>
      <c r="D11" s="97" t="s">
        <v>46</v>
      </c>
      <c r="E11" s="45"/>
      <c r="I11" s="7"/>
    </row>
    <row r="12" spans="2:5" s="3" customFormat="1" ht="20.25" customHeight="1">
      <c r="B12" s="194" t="s">
        <v>19</v>
      </c>
      <c r="C12" s="196" t="s">
        <v>1</v>
      </c>
      <c r="D12" s="186" t="s">
        <v>87</v>
      </c>
      <c r="E12" s="52"/>
    </row>
    <row r="13" spans="2:5" s="3" customFormat="1" ht="13.5" customHeight="1">
      <c r="B13" s="195"/>
      <c r="C13" s="197"/>
      <c r="D13" s="187"/>
      <c r="E13" s="52"/>
    </row>
    <row r="14" spans="2:5" s="5" customFormat="1" ht="25.5" customHeight="1">
      <c r="B14" s="54">
        <v>42</v>
      </c>
      <c r="C14" s="55" t="s">
        <v>7</v>
      </c>
      <c r="D14" s="108">
        <f>D15+D17</f>
        <v>17000000</v>
      </c>
      <c r="E14" s="53"/>
    </row>
    <row r="15" spans="2:5" s="5" customFormat="1" ht="21.75" customHeight="1">
      <c r="B15" s="54">
        <v>424</v>
      </c>
      <c r="C15" s="55" t="s">
        <v>31</v>
      </c>
      <c r="D15" s="108">
        <f>SUM(D16:D16)</f>
        <v>280000</v>
      </c>
      <c r="E15" s="53"/>
    </row>
    <row r="16" spans="2:5" ht="15.75" customHeight="1">
      <c r="B16" s="58">
        <v>4241</v>
      </c>
      <c r="C16" s="59" t="s">
        <v>32</v>
      </c>
      <c r="D16" s="110">
        <v>280000</v>
      </c>
      <c r="E16" s="21"/>
    </row>
    <row r="17" spans="2:5" s="5" customFormat="1" ht="21.75" customHeight="1">
      <c r="B17" s="54">
        <v>425</v>
      </c>
      <c r="C17" s="55" t="s">
        <v>13</v>
      </c>
      <c r="D17" s="108">
        <f>SUM(D18:D18)</f>
        <v>16720000</v>
      </c>
      <c r="E17" s="53"/>
    </row>
    <row r="18" spans="2:5" ht="15.75" customHeight="1" thickBot="1">
      <c r="B18" s="58">
        <v>4259</v>
      </c>
      <c r="C18" s="59" t="s">
        <v>89</v>
      </c>
      <c r="D18" s="110">
        <v>16720000</v>
      </c>
      <c r="E18" s="21"/>
    </row>
    <row r="19" spans="2:5" ht="30" customHeight="1" thickBot="1">
      <c r="B19" s="177" t="s">
        <v>27</v>
      </c>
      <c r="C19" s="178"/>
      <c r="D19" s="119">
        <f>D14</f>
        <v>17000000</v>
      </c>
      <c r="E19" s="21"/>
    </row>
    <row r="20" spans="2:4" ht="14.25" customHeight="1">
      <c r="B20" s="16"/>
      <c r="C20" s="17"/>
      <c r="D20" s="82"/>
    </row>
    <row r="21" spans="2:4" ht="32.25" customHeight="1">
      <c r="B21" s="10" t="s">
        <v>133</v>
      </c>
      <c r="C21" s="95"/>
      <c r="D21" s="82"/>
    </row>
    <row r="22" spans="2:4" s="21" customFormat="1" ht="46.5" customHeight="1">
      <c r="B22" s="10" t="s">
        <v>134</v>
      </c>
      <c r="C22" s="96"/>
      <c r="D22" s="94" t="s">
        <v>79</v>
      </c>
    </row>
    <row r="23" ht="15.75">
      <c r="D23" s="83"/>
    </row>
    <row r="24" ht="15.75">
      <c r="D24" s="83"/>
    </row>
  </sheetData>
  <sheetProtection password="EF44" sheet="1" objects="1" scenarios="1"/>
  <mergeCells count="10">
    <mergeCell ref="B2:D2"/>
    <mergeCell ref="B4:C4"/>
    <mergeCell ref="B5:C5"/>
    <mergeCell ref="B8:C8"/>
    <mergeCell ref="D12:D13"/>
    <mergeCell ref="B19:C19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8" r:id="rId1"/>
  <headerFooter alignWithMargins="0">
    <oddHeader>&amp;L&amp;G
Hrvatska zaklada za znanost
Ilica 24, 10000 Zagreb&amp;R
OIB 88776522763
IBAN HR3323600001101575620</oddHeader>
    <oddFooter>&amp;RFinancijski plan za 2016. godinu 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M2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78" customHeight="1">
      <c r="B2" s="181" t="s">
        <v>129</v>
      </c>
      <c r="C2" s="181"/>
      <c r="D2" s="181"/>
      <c r="E2" s="93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21"/>
      <c r="C3" s="21"/>
      <c r="D3" s="130"/>
      <c r="E3" s="130"/>
      <c r="F3" s="131"/>
      <c r="G3" s="131"/>
    </row>
    <row r="4" spans="2:13" ht="18" customHeight="1">
      <c r="B4" s="174" t="s">
        <v>80</v>
      </c>
      <c r="C4" s="175"/>
      <c r="D4" s="98" t="s">
        <v>20</v>
      </c>
      <c r="E4" s="42"/>
      <c r="F4" s="9"/>
      <c r="G4" s="9"/>
      <c r="H4" s="9"/>
      <c r="I4" s="9"/>
      <c r="J4" s="9"/>
      <c r="K4" s="9"/>
      <c r="L4" s="9"/>
      <c r="M4" s="9"/>
    </row>
    <row r="5" spans="2:5" ht="15.75">
      <c r="B5" s="173"/>
      <c r="C5" s="173"/>
      <c r="D5" s="43"/>
      <c r="E5" s="21"/>
    </row>
    <row r="6" spans="2:5" ht="41.25" customHeight="1" thickBot="1">
      <c r="B6" s="44"/>
      <c r="C6" s="44"/>
      <c r="D6" s="97" t="s">
        <v>46</v>
      </c>
      <c r="E6" s="21"/>
    </row>
    <row r="7" spans="2:5" ht="30.75" customHeight="1" thickBot="1">
      <c r="B7" s="46" t="s">
        <v>24</v>
      </c>
      <c r="C7" s="47"/>
      <c r="D7" s="118" t="s">
        <v>87</v>
      </c>
      <c r="E7" s="21"/>
    </row>
    <row r="8" spans="2:5" ht="18.75" customHeight="1" thickBot="1">
      <c r="B8" s="171" t="s">
        <v>120</v>
      </c>
      <c r="C8" s="172"/>
      <c r="D8" s="27">
        <v>47180</v>
      </c>
      <c r="E8" s="21"/>
    </row>
    <row r="9" spans="2:5" ht="19.5" customHeight="1" thickBot="1">
      <c r="B9" s="177" t="s">
        <v>26</v>
      </c>
      <c r="C9" s="178"/>
      <c r="D9" s="114">
        <f>SUM(D8:D8)</f>
        <v>47180</v>
      </c>
      <c r="E9" s="21"/>
    </row>
    <row r="10" spans="2:5" ht="19.5" customHeight="1">
      <c r="B10" s="49"/>
      <c r="C10" s="49"/>
      <c r="D10" s="113"/>
      <c r="E10" s="44"/>
    </row>
    <row r="11" spans="2:9" ht="36.75" customHeight="1" thickBot="1">
      <c r="B11" s="176" t="s">
        <v>60</v>
      </c>
      <c r="C11" s="176"/>
      <c r="D11" s="97" t="s">
        <v>46</v>
      </c>
      <c r="E11" s="45"/>
      <c r="I11" s="7"/>
    </row>
    <row r="12" spans="2:5" s="3" customFormat="1" ht="20.25" customHeight="1">
      <c r="B12" s="194" t="s">
        <v>19</v>
      </c>
      <c r="C12" s="196" t="s">
        <v>1</v>
      </c>
      <c r="D12" s="186" t="s">
        <v>87</v>
      </c>
      <c r="E12" s="52"/>
    </row>
    <row r="13" spans="2:5" s="3" customFormat="1" ht="16.5" customHeight="1">
      <c r="B13" s="195"/>
      <c r="C13" s="197"/>
      <c r="D13" s="187"/>
      <c r="E13" s="52"/>
    </row>
    <row r="14" spans="2:5" s="5" customFormat="1" ht="25.5" customHeight="1">
      <c r="B14" s="54">
        <v>42</v>
      </c>
      <c r="C14" s="55" t="s">
        <v>7</v>
      </c>
      <c r="D14" s="108">
        <f>D15+D17</f>
        <v>47180</v>
      </c>
      <c r="E14" s="53"/>
    </row>
    <row r="15" spans="2:5" s="5" customFormat="1" ht="21.75" customHeight="1">
      <c r="B15" s="54">
        <v>424</v>
      </c>
      <c r="C15" s="55" t="s">
        <v>31</v>
      </c>
      <c r="D15" s="108">
        <f>SUM(D16:D16)</f>
        <v>40000</v>
      </c>
      <c r="E15" s="53"/>
    </row>
    <row r="16" spans="2:5" ht="15.75" customHeight="1">
      <c r="B16" s="58">
        <v>4242</v>
      </c>
      <c r="C16" s="59" t="s">
        <v>30</v>
      </c>
      <c r="D16" s="110">
        <v>40000</v>
      </c>
      <c r="E16" s="21"/>
    </row>
    <row r="17" spans="2:5" s="5" customFormat="1" ht="21.75" customHeight="1">
      <c r="B17" s="54">
        <v>425</v>
      </c>
      <c r="C17" s="55" t="s">
        <v>10</v>
      </c>
      <c r="D17" s="108">
        <f>SUM(D18:D18)</f>
        <v>7180</v>
      </c>
      <c r="E17" s="53"/>
    </row>
    <row r="18" spans="2:5" ht="15.75" customHeight="1" thickBot="1">
      <c r="B18" s="60">
        <v>4253</v>
      </c>
      <c r="C18" s="59" t="s">
        <v>17</v>
      </c>
      <c r="D18" s="111">
        <v>7180</v>
      </c>
      <c r="E18" s="21"/>
    </row>
    <row r="19" spans="2:5" ht="30" customHeight="1" thickBot="1">
      <c r="B19" s="177" t="s">
        <v>27</v>
      </c>
      <c r="C19" s="178"/>
      <c r="D19" s="119">
        <f>D14</f>
        <v>47180</v>
      </c>
      <c r="E19" s="21"/>
    </row>
    <row r="20" spans="2:4" ht="14.25" customHeight="1">
      <c r="B20" s="16"/>
      <c r="C20" s="17"/>
      <c r="D20" s="82"/>
    </row>
    <row r="23" spans="2:4" ht="32.25" customHeight="1">
      <c r="B23" s="10" t="s">
        <v>133</v>
      </c>
      <c r="C23" s="95"/>
      <c r="D23" s="82"/>
    </row>
    <row r="24" spans="2:4" s="21" customFormat="1" ht="46.5" customHeight="1">
      <c r="B24" s="10" t="s">
        <v>134</v>
      </c>
      <c r="C24" s="96"/>
      <c r="D24" s="94" t="s">
        <v>79</v>
      </c>
    </row>
  </sheetData>
  <sheetProtection password="EF44" sheet="1" objects="1" scenarios="1"/>
  <mergeCells count="10">
    <mergeCell ref="B19:C19"/>
    <mergeCell ref="B2:D2"/>
    <mergeCell ref="B4:C4"/>
    <mergeCell ref="B5:C5"/>
    <mergeCell ref="B8:C8"/>
    <mergeCell ref="D12:D13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8" r:id="rId1"/>
  <headerFooter alignWithMargins="0">
    <oddHeader>&amp;L&amp;G
Hrvatska zaklada za znanost
Ilica 24, 10000 Zagreb&amp;R
OIB 88776522763
IBAN HR3323600001101575620</oddHeader>
    <oddFooter>&amp;RFinancijski plan za 2016. godinu 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M2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64.5" customHeight="1">
      <c r="B2" s="181" t="s">
        <v>98</v>
      </c>
      <c r="C2" s="181"/>
      <c r="D2" s="181"/>
      <c r="E2" s="93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21"/>
      <c r="C3" s="21"/>
      <c r="D3" s="130"/>
      <c r="E3" s="130"/>
      <c r="F3" s="131"/>
      <c r="G3" s="131"/>
    </row>
    <row r="4" spans="2:13" ht="18" customHeight="1">
      <c r="B4" s="174" t="s">
        <v>80</v>
      </c>
      <c r="C4" s="175"/>
      <c r="D4" s="98" t="s">
        <v>20</v>
      </c>
      <c r="E4" s="42"/>
      <c r="F4" s="9"/>
      <c r="G4" s="9"/>
      <c r="H4" s="9"/>
      <c r="I4" s="9"/>
      <c r="J4" s="9"/>
      <c r="K4" s="9"/>
      <c r="L4" s="9"/>
      <c r="M4" s="9"/>
    </row>
    <row r="5" spans="2:5" ht="15.75">
      <c r="B5" s="173"/>
      <c r="C5" s="173"/>
      <c r="D5" s="43"/>
      <c r="E5" s="21"/>
    </row>
    <row r="6" spans="2:5" ht="41.25" customHeight="1" thickBot="1">
      <c r="B6" s="44"/>
      <c r="C6" s="44"/>
      <c r="D6" s="97" t="s">
        <v>46</v>
      </c>
      <c r="E6" s="21"/>
    </row>
    <row r="7" spans="2:5" ht="30.75" customHeight="1" thickBot="1">
      <c r="B7" s="46" t="s">
        <v>24</v>
      </c>
      <c r="C7" s="47"/>
      <c r="D7" s="118" t="s">
        <v>87</v>
      </c>
      <c r="E7" s="21"/>
    </row>
    <row r="8" spans="2:5" ht="18.75" customHeight="1" thickBot="1">
      <c r="B8" s="171" t="s">
        <v>119</v>
      </c>
      <c r="C8" s="172"/>
      <c r="D8" s="27">
        <v>360241</v>
      </c>
      <c r="E8" s="21"/>
    </row>
    <row r="9" spans="2:5" ht="19.5" customHeight="1" thickBot="1">
      <c r="B9" s="177" t="s">
        <v>26</v>
      </c>
      <c r="C9" s="178"/>
      <c r="D9" s="114">
        <f>SUM(D8:D8)</f>
        <v>360241</v>
      </c>
      <c r="E9" s="21"/>
    </row>
    <row r="10" spans="2:5" ht="19.5" customHeight="1">
      <c r="B10" s="49"/>
      <c r="C10" s="49"/>
      <c r="D10" s="113"/>
      <c r="E10" s="44"/>
    </row>
    <row r="11" spans="2:9" ht="45" customHeight="1" thickBot="1">
      <c r="B11" s="176" t="s">
        <v>60</v>
      </c>
      <c r="C11" s="176"/>
      <c r="D11" s="97" t="s">
        <v>46</v>
      </c>
      <c r="E11" s="45"/>
      <c r="I11" s="7"/>
    </row>
    <row r="12" spans="2:5" s="3" customFormat="1" ht="20.25" customHeight="1">
      <c r="B12" s="194" t="s">
        <v>19</v>
      </c>
      <c r="C12" s="196" t="s">
        <v>1</v>
      </c>
      <c r="D12" s="186" t="s">
        <v>87</v>
      </c>
      <c r="E12" s="52"/>
    </row>
    <row r="13" spans="2:5" s="3" customFormat="1" ht="12" customHeight="1">
      <c r="B13" s="195"/>
      <c r="C13" s="197"/>
      <c r="D13" s="187"/>
      <c r="E13" s="52"/>
    </row>
    <row r="14" spans="2:5" s="5" customFormat="1" ht="25.5" customHeight="1">
      <c r="B14" s="54">
        <v>42</v>
      </c>
      <c r="C14" s="55" t="s">
        <v>7</v>
      </c>
      <c r="D14" s="108">
        <f>D15+D17+D19+D21</f>
        <v>360241</v>
      </c>
      <c r="E14" s="53"/>
    </row>
    <row r="15" spans="2:5" s="5" customFormat="1" ht="21.75" customHeight="1">
      <c r="B15" s="54">
        <v>421</v>
      </c>
      <c r="C15" s="55" t="s">
        <v>29</v>
      </c>
      <c r="D15" s="108">
        <f>SUM(D16)</f>
        <v>56180</v>
      </c>
      <c r="E15" s="53"/>
    </row>
    <row r="16" spans="2:5" ht="15.75" customHeight="1">
      <c r="B16" s="58">
        <v>4211</v>
      </c>
      <c r="C16" s="59" t="s">
        <v>8</v>
      </c>
      <c r="D16" s="110">
        <v>56180</v>
      </c>
      <c r="E16" s="21"/>
    </row>
    <row r="17" spans="2:5" ht="33" customHeight="1">
      <c r="B17" s="54">
        <v>422</v>
      </c>
      <c r="C17" s="55" t="s">
        <v>42</v>
      </c>
      <c r="D17" s="108">
        <f>D18</f>
        <v>49061</v>
      </c>
      <c r="E17" s="21"/>
    </row>
    <row r="18" spans="2:5" ht="15.75" customHeight="1">
      <c r="B18" s="58">
        <v>4222</v>
      </c>
      <c r="C18" s="59" t="s">
        <v>96</v>
      </c>
      <c r="D18" s="110">
        <v>49061</v>
      </c>
      <c r="E18" s="21"/>
    </row>
    <row r="19" spans="2:5" ht="15.75" customHeight="1">
      <c r="B19" s="54">
        <v>424</v>
      </c>
      <c r="C19" s="55" t="s">
        <v>31</v>
      </c>
      <c r="D19" s="108">
        <f>D20</f>
        <v>200000</v>
      </c>
      <c r="E19" s="21"/>
    </row>
    <row r="20" spans="2:5" ht="15.75" customHeight="1">
      <c r="B20" s="58">
        <v>4242</v>
      </c>
      <c r="C20" s="59" t="s">
        <v>30</v>
      </c>
      <c r="D20" s="110">
        <v>200000</v>
      </c>
      <c r="E20" s="21"/>
    </row>
    <row r="21" spans="2:5" ht="15.75" customHeight="1">
      <c r="B21" s="54">
        <v>425</v>
      </c>
      <c r="C21" s="55" t="s">
        <v>13</v>
      </c>
      <c r="D21" s="108">
        <f>SUM(D22:D22)</f>
        <v>55000</v>
      </c>
      <c r="E21" s="21"/>
    </row>
    <row r="22" spans="2:5" ht="15.75" customHeight="1" thickBot="1">
      <c r="B22" s="58">
        <v>4253</v>
      </c>
      <c r="C22" s="59" t="s">
        <v>17</v>
      </c>
      <c r="D22" s="110">
        <v>55000</v>
      </c>
      <c r="E22" s="21"/>
    </row>
    <row r="23" spans="2:5" ht="30" customHeight="1" thickBot="1">
      <c r="B23" s="177" t="s">
        <v>27</v>
      </c>
      <c r="C23" s="178"/>
      <c r="D23" s="119">
        <f>D14</f>
        <v>360241</v>
      </c>
      <c r="E23" s="21"/>
    </row>
    <row r="24" spans="2:4" ht="14.25" customHeight="1">
      <c r="B24" s="16"/>
      <c r="C24" s="17"/>
      <c r="D24" s="82"/>
    </row>
    <row r="27" spans="2:4" ht="32.25" customHeight="1">
      <c r="B27" s="10" t="s">
        <v>133</v>
      </c>
      <c r="C27" s="95"/>
      <c r="D27" s="82"/>
    </row>
    <row r="28" spans="2:4" s="21" customFormat="1" ht="46.5" customHeight="1">
      <c r="B28" s="10" t="s">
        <v>134</v>
      </c>
      <c r="C28" s="96"/>
      <c r="D28" s="94" t="s">
        <v>79</v>
      </c>
    </row>
  </sheetData>
  <sheetProtection password="EF44" sheet="1" objects="1" scenarios="1"/>
  <mergeCells count="10">
    <mergeCell ref="B23:C23"/>
    <mergeCell ref="B2:D2"/>
    <mergeCell ref="B4:C4"/>
    <mergeCell ref="B5:C5"/>
    <mergeCell ref="B8:C8"/>
    <mergeCell ref="D12:D13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8" r:id="rId1"/>
  <headerFooter alignWithMargins="0">
    <oddHeader>&amp;L&amp;G
Hrvatska zaklada za znanost
Ilica 24, 10000 Zagreb&amp;R
OIB 88776522763
IBAN HR3323600001101575620</oddHeader>
    <oddFooter>&amp;RFinancijski plan za 2016. godinu 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M2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81" customHeight="1">
      <c r="B2" s="181" t="s">
        <v>97</v>
      </c>
      <c r="C2" s="181"/>
      <c r="D2" s="181"/>
      <c r="E2" s="93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21"/>
      <c r="C3" s="21"/>
      <c r="D3" s="130"/>
      <c r="E3" s="130"/>
      <c r="F3" s="131"/>
      <c r="G3" s="131"/>
    </row>
    <row r="4" spans="2:13" ht="18" customHeight="1">
      <c r="B4" s="174" t="s">
        <v>80</v>
      </c>
      <c r="C4" s="175"/>
      <c r="D4" s="98" t="s">
        <v>20</v>
      </c>
      <c r="E4" s="42"/>
      <c r="F4" s="9"/>
      <c r="G4" s="9"/>
      <c r="H4" s="9"/>
      <c r="I4" s="9"/>
      <c r="J4" s="9"/>
      <c r="K4" s="9"/>
      <c r="L4" s="9"/>
      <c r="M4" s="9"/>
    </row>
    <row r="5" spans="2:5" ht="15.75">
      <c r="B5" s="173"/>
      <c r="C5" s="173"/>
      <c r="D5" s="43"/>
      <c r="E5" s="21"/>
    </row>
    <row r="6" spans="2:5" ht="41.25" customHeight="1" thickBot="1">
      <c r="B6" s="44"/>
      <c r="C6" s="44"/>
      <c r="D6" s="97" t="s">
        <v>46</v>
      </c>
      <c r="E6" s="21"/>
    </row>
    <row r="7" spans="2:5" ht="30.75" customHeight="1" thickBot="1">
      <c r="B7" s="46" t="s">
        <v>24</v>
      </c>
      <c r="C7" s="47"/>
      <c r="D7" s="118" t="s">
        <v>87</v>
      </c>
      <c r="E7" s="21"/>
    </row>
    <row r="8" spans="2:5" ht="34.5" customHeight="1" thickBot="1">
      <c r="B8" s="184" t="s">
        <v>118</v>
      </c>
      <c r="C8" s="185"/>
      <c r="D8" s="27">
        <v>13488612</v>
      </c>
      <c r="E8" s="132"/>
    </row>
    <row r="9" spans="2:5" ht="19.5" customHeight="1" thickBot="1">
      <c r="B9" s="177" t="s">
        <v>26</v>
      </c>
      <c r="C9" s="178"/>
      <c r="D9" s="114">
        <f>SUM(D8:D8)</f>
        <v>13488612</v>
      </c>
      <c r="E9" s="21"/>
    </row>
    <row r="10" spans="2:5" ht="27" customHeight="1">
      <c r="B10" s="49"/>
      <c r="C10" s="49"/>
      <c r="D10" s="113"/>
      <c r="E10" s="44"/>
    </row>
    <row r="11" spans="2:9" ht="35.25" customHeight="1" thickBot="1">
      <c r="B11" s="176" t="s">
        <v>60</v>
      </c>
      <c r="C11" s="176"/>
      <c r="D11" s="97" t="s">
        <v>46</v>
      </c>
      <c r="E11" s="45"/>
      <c r="I11" s="7"/>
    </row>
    <row r="12" spans="2:5" s="3" customFormat="1" ht="20.25" customHeight="1">
      <c r="B12" s="194" t="s">
        <v>19</v>
      </c>
      <c r="C12" s="196" t="s">
        <v>1</v>
      </c>
      <c r="D12" s="186" t="s">
        <v>87</v>
      </c>
      <c r="E12" s="52"/>
    </row>
    <row r="13" spans="2:5" s="3" customFormat="1" ht="14.25" customHeight="1">
      <c r="B13" s="195"/>
      <c r="C13" s="197"/>
      <c r="D13" s="187"/>
      <c r="E13" s="52"/>
    </row>
    <row r="14" spans="2:5" s="5" customFormat="1" ht="25.5" customHeight="1">
      <c r="B14" s="54">
        <v>42</v>
      </c>
      <c r="C14" s="55" t="s">
        <v>7</v>
      </c>
      <c r="D14" s="108">
        <f>D15+D17</f>
        <v>128516</v>
      </c>
      <c r="E14" s="53"/>
    </row>
    <row r="15" spans="2:5" s="5" customFormat="1" ht="32.25" customHeight="1">
      <c r="B15" s="54">
        <v>422</v>
      </c>
      <c r="C15" s="55" t="s">
        <v>42</v>
      </c>
      <c r="D15" s="108">
        <f>D16</f>
        <v>30000</v>
      </c>
      <c r="E15" s="53"/>
    </row>
    <row r="16" spans="2:5" s="5" customFormat="1" ht="25.5" customHeight="1">
      <c r="B16" s="58">
        <v>4222</v>
      </c>
      <c r="C16" s="59" t="s">
        <v>96</v>
      </c>
      <c r="D16" s="110">
        <v>30000</v>
      </c>
      <c r="E16" s="53"/>
    </row>
    <row r="17" spans="2:5" s="5" customFormat="1" ht="21.75" customHeight="1">
      <c r="B17" s="54">
        <v>425</v>
      </c>
      <c r="C17" s="55" t="s">
        <v>13</v>
      </c>
      <c r="D17" s="108">
        <f>SUM(D18:D19)</f>
        <v>98516</v>
      </c>
      <c r="E17" s="53"/>
    </row>
    <row r="18" spans="2:5" s="5" customFormat="1" ht="21.75" customHeight="1">
      <c r="B18" s="58">
        <v>4253</v>
      </c>
      <c r="C18" s="59" t="s">
        <v>17</v>
      </c>
      <c r="D18" s="110">
        <v>28516</v>
      </c>
      <c r="E18" s="53"/>
    </row>
    <row r="19" spans="2:5" ht="15.75" customHeight="1" thickBot="1">
      <c r="B19" s="58">
        <v>4258</v>
      </c>
      <c r="C19" s="61" t="s">
        <v>34</v>
      </c>
      <c r="D19" s="110">
        <v>70000</v>
      </c>
      <c r="E19" s="21"/>
    </row>
    <row r="20" spans="2:5" ht="30" customHeight="1" thickBot="1">
      <c r="B20" s="177" t="s">
        <v>27</v>
      </c>
      <c r="C20" s="178"/>
      <c r="D20" s="119">
        <f>D14</f>
        <v>128516</v>
      </c>
      <c r="E20" s="21"/>
    </row>
    <row r="21" spans="2:5" ht="18" customHeight="1">
      <c r="B21" s="115"/>
      <c r="C21" s="116"/>
      <c r="D21" s="117"/>
      <c r="E21" s="21"/>
    </row>
    <row r="23" ht="16.5" thickBot="1"/>
    <row r="24" spans="2:4" ht="23.25" customHeight="1" thickBot="1">
      <c r="B24" s="202" t="s">
        <v>90</v>
      </c>
      <c r="C24" s="203"/>
      <c r="D24" s="114">
        <f>D9-D20</f>
        <v>13360096</v>
      </c>
    </row>
    <row r="27" spans="2:4" ht="32.25" customHeight="1">
      <c r="B27" s="10" t="s">
        <v>133</v>
      </c>
      <c r="C27" s="95"/>
      <c r="D27" s="82"/>
    </row>
    <row r="28" spans="2:4" s="21" customFormat="1" ht="46.5" customHeight="1">
      <c r="B28" s="10" t="s">
        <v>134</v>
      </c>
      <c r="C28" s="96"/>
      <c r="D28" s="94" t="s">
        <v>79</v>
      </c>
    </row>
  </sheetData>
  <sheetProtection password="EF44" sheet="1" objects="1" scenarios="1"/>
  <mergeCells count="11">
    <mergeCell ref="B12:B13"/>
    <mergeCell ref="C12:C13"/>
    <mergeCell ref="D12:D13"/>
    <mergeCell ref="B20:C20"/>
    <mergeCell ref="B24:C24"/>
    <mergeCell ref="B2:D2"/>
    <mergeCell ref="B4:C4"/>
    <mergeCell ref="B5:C5"/>
    <mergeCell ref="B8:C8"/>
    <mergeCell ref="B9:C9"/>
    <mergeCell ref="B11:C11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8" r:id="rId1"/>
  <headerFooter alignWithMargins="0">
    <oddHeader>&amp;L&amp;G
Hrvatska zaklada za znanost
Ilica 24, 10000 Zagreb&amp;R
OIB 88776522763
IBAN HR3323600001101575620</oddHeader>
    <oddFooter>&amp;RFinancijski plan za 2016. godinu 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Maša Ursaria Maras</cp:lastModifiedBy>
  <cp:lastPrinted>2016-07-04T10:56:25Z</cp:lastPrinted>
  <dcterms:created xsi:type="dcterms:W3CDTF">1996-10-14T23:33:28Z</dcterms:created>
  <dcterms:modified xsi:type="dcterms:W3CDTF">2020-09-08T08:11:31Z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0x01010024FDFCB8F6C9F445A36D5BA230A7C2E8</vt:lpwstr>
  </property>
</Properties>
</file>