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30" windowHeight="6450" tabRatio="790" activeTab="0"/>
  </bookViews>
  <sheets>
    <sheet name="FP prihodi 2018." sheetId="1" r:id="rId1"/>
    <sheet name="FP rashodi 2018." sheetId="2" r:id="rId2"/>
    <sheet name="Plan DI 2018." sheetId="3" r:id="rId3"/>
    <sheet name="Rashodi 2018. HRZZ" sheetId="4" r:id="rId4"/>
    <sheet name="Rashodi 2018. UKF" sheetId="5" r:id="rId5"/>
    <sheet name="Rashodi 2018. Fond" sheetId="6" r:id="rId6"/>
    <sheet name="Rashodi 2018.  ESF doktorandi" sheetId="7" r:id="rId7"/>
    <sheet name="Rashodi 2018. ESF Znans. surad." sheetId="8" r:id="rId8"/>
    <sheet name="Rashodi 2018. TENURE TRACK" sheetId="9" r:id="rId9"/>
    <sheet name="Rashodi 2018. HR-CH" sheetId="10" r:id="rId10"/>
  </sheets>
  <definedNames>
    <definedName name="_xlnm.Print_Area" localSheetId="0">'FP prihodi 2018.'!$A$1:$E$57</definedName>
    <definedName name="_xlnm.Print_Area" localSheetId="1">'FP rashodi 2018.'!$A$1:$E$82</definedName>
    <definedName name="_xlnm.Print_Area" localSheetId="2">'Plan DI 2018.'!$A$1:$E$21</definedName>
    <definedName name="_xlnm.Print_Area" localSheetId="6">'Rashodi 2018.  ESF doktorandi'!$A$1:$F$54</definedName>
    <definedName name="_xlnm.Print_Area" localSheetId="7">'Rashodi 2018. ESF Znans. surad.'!$A$1:$E$51</definedName>
    <definedName name="_xlnm.Print_Area" localSheetId="5">'Rashodi 2018. Fond'!$A$1:$E$21</definedName>
    <definedName name="_xlnm.Print_Area" localSheetId="9">'Rashodi 2018. HR-CH'!$A$1:$E$40</definedName>
    <definedName name="_xlnm.Print_Area" localSheetId="3">'Rashodi 2018. HRZZ'!$A$1:$E$94</definedName>
    <definedName name="_xlnm.Print_Area" localSheetId="8">'Rashodi 2018. TENURE TRACK'!$A$1:$E$45</definedName>
    <definedName name="_xlnm.Print_Area" localSheetId="4">'Rashodi 2018. UKF'!$A$1:$E$33</definedName>
    <definedName name="_xlnm.Print_Titles" localSheetId="1">'FP rashodi 2018.'!$18:$20</definedName>
  </definedNames>
  <calcPr fullCalcOnLoad="1"/>
</workbook>
</file>

<file path=xl/sharedStrings.xml><?xml version="1.0" encoding="utf-8"?>
<sst xmlns="http://schemas.openxmlformats.org/spreadsheetml/2006/main" count="472" uniqueCount="146">
  <si>
    <t>Naziv računa</t>
  </si>
  <si>
    <t>Plaće</t>
  </si>
  <si>
    <t>Plaće za redovan rad</t>
  </si>
  <si>
    <t>Doprinosi na plaće</t>
  </si>
  <si>
    <t xml:space="preserve">Doprinosi za zdravstveno osiguranje </t>
  </si>
  <si>
    <t>Doprinosi za zapošljavanje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</si>
  <si>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</si>
  <si>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</si>
  <si>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</si>
  <si>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</si>
  <si>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</si>
  <si>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</si>
  <si>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</si>
  <si>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</si>
  <si>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</si>
  <si>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</si>
  <si>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</si>
  <si>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</si>
  <si>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</si>
  <si>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</si>
  <si>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</si>
  <si>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</si>
  <si>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</si>
  <si>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</si>
  <si>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</si>
  <si>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</si>
  <si>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</si>
  <si>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 xml:space="preserve">Ukupno 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</si>
  <si>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</si>
  <si>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</si>
  <si>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</si>
  <si>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</si>
  <si>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</si>
  <si>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</si>
  <si>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</si>
  <si>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Računalne usluge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</si>
  <si>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</si>
  <si>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</si>
  <si>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</si>
  <si>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</si>
  <si>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</si>
  <si>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</si>
  <si>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0221</t>
  </si>
  <si>
    <t>Ulaganja u računalne programe</t>
  </si>
  <si>
    <t>0261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</si>
  <si>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</si>
  <si>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</si>
  <si>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</si>
  <si>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</si>
  <si>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</si>
  <si>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</si>
  <si>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</si>
  <si>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</si>
  <si>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</si>
  <si>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</si>
  <si>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</si>
  <si>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</si>
  <si>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</si>
  <si>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</si>
  <si>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</si>
  <si>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>predsjednik Upravnog odbora</t>
  </si>
  <si>
    <t>akademik Dario Vretenar</t>
  </si>
  <si>
    <t>0124</t>
  </si>
  <si>
    <t>Zatezne kamate</t>
  </si>
  <si>
    <t>Neotpisana vrijednost i drugi rashodi otuđene i rashodovane dugotrajne imovine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</si>
  <si>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</si>
  <si>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</si>
  <si>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</si>
  <si>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</si>
  <si>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</si>
  <si>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predsjednik Upravnog odbora
akademik Dario Vretenar</t>
  </si>
  <si>
    <t xml:space="preserve">Naziv neprofitne organizacije: </t>
  </si>
  <si>
    <t>PLAN NABAVE DUGOTRAJNE IMOVINE</t>
  </si>
  <si>
    <t>*U ovom iznosu se nalazi i 10.000.000 kn osnovne imovine koja se ne smije trošiti.</t>
  </si>
  <si>
    <t>Račun prihoda</t>
  </si>
  <si>
    <t>Prihodi od financijske imovine</t>
  </si>
  <si>
    <t>Prihodi od pozitivnih tečajnih razlika</t>
  </si>
  <si>
    <t>Prihodi od donacija iz proračuna</t>
  </si>
  <si>
    <t>Prihodi od donacija iz državnog proračuna (STP II projekt - UKF)</t>
  </si>
  <si>
    <t>Prihodi od naknade štete i refundacija</t>
  </si>
  <si>
    <t>Prihodi od naknade šteta</t>
  </si>
  <si>
    <t>Prihodi od refundacija</t>
  </si>
  <si>
    <t>Račun 5221 Ukupno preneseni višak prihoda iz prethodnih godina</t>
  </si>
  <si>
    <t>3. Ostatak prenesenog viška prihoda iz prethodnih godina*</t>
  </si>
  <si>
    <t>Račun 2922 Odgođeno priznavanje prihoda</t>
  </si>
  <si>
    <t>Kamate na oročena sredstva i depozite po viđenju (osnovna imovina)</t>
  </si>
  <si>
    <t>Prihodi od donacija iz državnog proračuna (projekti Zaklade)</t>
  </si>
  <si>
    <t>Prihodi od donacija iz državnog proračuna (TENURE TRACK)</t>
  </si>
  <si>
    <t>Prihodi od donacija iz državnog proračuna (HRVATSKO-ŠVICARSKI ISTRAŽIVAČKI PROGRAM)</t>
  </si>
  <si>
    <t>Prihodi od donacija iz državnog proračuna (ESF - ZNANSTVENA SURADNJA)</t>
  </si>
  <si>
    <t>Prihodi od trgovačkih društava i ostalih pravnih osoba</t>
  </si>
  <si>
    <t xml:space="preserve">SVEUKUPNO </t>
  </si>
  <si>
    <t>Naknade članovima u predstavničkim i izvršnim tijelima, povjerenstvima i slično</t>
  </si>
  <si>
    <t>Naknade ostalih troškova</t>
  </si>
  <si>
    <t>Ostali nespomenuti materijalni rashodi</t>
  </si>
  <si>
    <t>Otpisana potraživanja</t>
  </si>
  <si>
    <t>Naknade za prijevoz, za rad na terenu i odvojen život</t>
  </si>
  <si>
    <t>Ostali financijski rashodi</t>
  </si>
  <si>
    <t>Ostali nespomenuti rashodi</t>
  </si>
  <si>
    <t>Naknade članovima u predstavničkim i izvršnim tjelima, povjerenstvima i slično</t>
  </si>
  <si>
    <t>Prihodi od donacija (iz proračuna)</t>
  </si>
  <si>
    <t xml:space="preserve">Prihodi od donacija (iz proračuna) </t>
  </si>
  <si>
    <t>Doprinosi za zapošljavanje osoba s invaliditetom</t>
  </si>
  <si>
    <t>Prihodi od donacija (od trgovačkih društava i ostalih pravnih osoba)</t>
  </si>
  <si>
    <t xml:space="preserve">Prihodi od donacija </t>
  </si>
  <si>
    <t>SVEUKUPNO</t>
  </si>
  <si>
    <t>UKUPNO</t>
  </si>
  <si>
    <t>Prihodi od donacija iz državnog proračuna (ESF - DOKTORANDI)</t>
  </si>
  <si>
    <t>Ostala prava - ulaganja na tuđoj imovini radi prava korištenja</t>
  </si>
  <si>
    <t>Plan 2018.</t>
  </si>
  <si>
    <t>2. Korištenje prenesenog viška prihoda u 2018. godini (za rad Zaklade i za projekte Zaklade iz prenesenog viška za financiranje znanstveno-istraživačkih projekata)</t>
  </si>
  <si>
    <t>1. Korištenje odgođenog prihoda u 2018. godini (za doktorande Zaklade iz odgođenih prihoda za financiranje doktoranada Zaklade)</t>
  </si>
  <si>
    <t>Razlika između prihoda i rashoda u 2018. godini koja će biti pripisana ostatku prenesenog viška iz prethodnih godina</t>
  </si>
  <si>
    <t>Razlika između prihoda i rashoda u 2018. godini koja će biti prenesena u sljedeću godinu</t>
  </si>
  <si>
    <t xml:space="preserve">Korištenje prenesenog viška prihoda u 2018. godini </t>
  </si>
  <si>
    <t>Prihodi od donacija iz državnog proračuna (NEOS sustav)</t>
  </si>
  <si>
    <t xml:space="preserve">2. Ostatak odgođenog prihoda u 2018. godini (NEOS sustav) </t>
  </si>
  <si>
    <t>Razlika između prihoda i rashoda u 2018. godini koja će se pokriti iz prenesenog viška iz prethodnih godina</t>
  </si>
  <si>
    <t xml:space="preserve">Razlika između primitaka i izdataka u 2018. godini </t>
  </si>
  <si>
    <t>Refundacija sredstava odobrenih za pred-financiranje aktivnosti Projekt razvoja karijera mladih istraživača – izobrazba novih doktora znanosti)</t>
  </si>
  <si>
    <t>4. Refundacija sredstava odobrenih za pred-financiranje aktivnosti Projekt razvoja karijera mladih istraživača – izobrazba novih doktora znanosti)</t>
  </si>
  <si>
    <t>5. Razlika između prihoda i rashoda u 2018. godini koja će biti pripisana ostatku prenesenog viška prihoda iz prethodnih godina**</t>
  </si>
  <si>
    <t>Preostali iznos iz 2018. godine koji će biti prenesen u sljedeću godinu</t>
  </si>
  <si>
    <t xml:space="preserve">Razlika između prihoda i rashoda u 2018. godini </t>
  </si>
  <si>
    <t>Prihodi od donacija iz državnog proračuna (rad Zaklade)</t>
  </si>
  <si>
    <t xml:space="preserve">1. Korištenje prenesenog viška prihoda u 2018. godini (za rad Zaklade iz prihoda od osnovne imovine Zaklade iz 2017.) </t>
  </si>
  <si>
    <t>Refundacija odobrenog pred-financiranja iz prenesenog viška sredstava za projekte Zaklade koji se utrošio tijekom 2017. godine</t>
  </si>
  <si>
    <t>Prihodi od donacija iz državnog proračuna (doktorandi Zaklade)</t>
  </si>
  <si>
    <t>Ostali nespomenuti prihodi</t>
  </si>
  <si>
    <t>Ostali nespomenuti prihodi (naklada Slap)</t>
  </si>
  <si>
    <t>DRUGI REBALANS FINANCIJSKOG PLANA - Plan prihoda za 2018. godinu (sve aktivnosti Zaklade)</t>
  </si>
  <si>
    <t>DRUGI REBALANS FINANCIJSKOG PLANA - Plan rashoda za 2018. godinu (sve aktivnosti Zaklade)</t>
  </si>
  <si>
    <t>DRUGI REBALANS PLANA NABAVE DUGOTRAJNE IMOVINE (sve aktivnosti Zaklade)</t>
  </si>
  <si>
    <t>DRUGI REBALANS FINANCIJSKOG PLANA - Plan rashoda za 2018. godinu (aktivnosti PROJEKTNO FINANCIRANJE ZNANSTVENE DJELATNOSTI (i RAD ZAKLADE) I PROGRAM DOKTORANADA I POSLIJEDOKTORANADA ZAKLADE)</t>
  </si>
  <si>
    <t>DRUGI REBALANS FINANCIJSKOG PLANA - Plan rashoda za 2018. godinu (aktivnost STPII projekt - Fond „Jedinstvo uz pomoć znanja“)</t>
  </si>
  <si>
    <t>DRUGI REBALANS FINANCIJSKOG PLANA - Plan rashoda za 2018. godinu (aktivnost Program poticanja istraživačkih i razvojnih aktivnosti u području klimatskih promjena u suradnji s Fondom za zaštitu okoliša i energetsku učinkovitost)</t>
  </si>
  <si>
    <t>DRUGI REBALANS FINANCIJSKOG PLANA - Plan rashoda za 2018. godinu (aktivnost Projekt razvoja karijera mladih istraživača – izobrazba novih doktora znanosti)</t>
  </si>
  <si>
    <t>DRUGI REBALANS FINANCIJSKOG PLANA - Plan rashoda za 2018. godinu (aktivnost Program suradnje s hrvatskim znanstvenicima u dijaspori „ZNANSTVENA SURADNJA“)</t>
  </si>
  <si>
    <t>DRUGI REBALANS FINANCIJSKOG PLANA - Plan rashoda za 2018. godinu (aktivnost TENURE TRACK pilot program)</t>
  </si>
  <si>
    <t>DRUGI REBALANS FINANCIJSKOG PLANA - Plan rashoda za 2018. godinu (aktivnost HRVATSKO- ŠVICARSKI ISTRAŽIVAČKI PROGRAM)</t>
  </si>
  <si>
    <t>Donacije</t>
  </si>
  <si>
    <t>Tekuće donacije</t>
  </si>
  <si>
    <t>Ostali troškovi</t>
  </si>
  <si>
    <t>**U ovom iznosu su uključeni sljedeći iznosi za prijenos u naredne poslovne godine: aktivnost ESF doktorandi 901.866 kn i aktivnost ESF Znanstvena suradnja 16.727.334 kn.</t>
  </si>
  <si>
    <t>Broj: O-2350-2018</t>
  </si>
  <si>
    <t>Zagreb, 05.07.2018.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</si>
</sst>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Times New Roman"/>
      <family val="1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5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7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7" fillId="0" borderId="0" xfId="0" applyFont="1" applyFill="1" applyAlignment="1">
      <alignment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4" fontId="9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0" fontId="10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3" fontId="3" fillId="0" borderId="26" xfId="0" applyNumberFormat="1" applyFont="1" applyFill="1" applyBorder="1" applyAlignment="1" quotePrefix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0" fontId="57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3" fontId="58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59" fillId="0" borderId="11" xfId="0" applyNumberFormat="1" applyFont="1" applyFill="1" applyBorder="1" applyAlignment="1">
      <alignment horizontal="right" vertical="center"/>
    </xf>
    <xf numFmtId="3" fontId="57" fillId="0" borderId="11" xfId="0" applyNumberFormat="1" applyFont="1" applyFill="1" applyBorder="1" applyAlignment="1">
      <alignment horizontal="right" vertical="center"/>
    </xf>
    <xf numFmtId="3" fontId="60" fillId="0" borderId="11" xfId="0" applyNumberFormat="1" applyFont="1" applyFill="1" applyBorder="1" applyAlignment="1">
      <alignment horizontal="right"/>
    </xf>
    <xf numFmtId="3" fontId="60" fillId="0" borderId="11" xfId="0" applyNumberFormat="1" applyFont="1" applyFill="1" applyBorder="1" applyAlignment="1">
      <alignment horizontal="right" vertical="center"/>
    </xf>
    <xf numFmtId="3" fontId="60" fillId="0" borderId="12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3" fontId="59" fillId="0" borderId="12" xfId="0" applyNumberFormat="1" applyFont="1" applyFill="1" applyBorder="1" applyAlignment="1">
      <alignment horizontal="right" vertical="center"/>
    </xf>
    <xf numFmtId="3" fontId="59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left" vertical="center"/>
    </xf>
    <xf numFmtId="3" fontId="60" fillId="0" borderId="1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 quotePrefix="1">
      <alignment horizontal="right" vertical="center" wrapText="1"/>
    </xf>
    <xf numFmtId="3" fontId="57" fillId="0" borderId="15" xfId="0" applyNumberFormat="1" applyFont="1" applyFill="1" applyBorder="1" applyAlignment="1">
      <alignment vertical="center"/>
    </xf>
    <xf numFmtId="164" fontId="60" fillId="0" borderId="15" xfId="0" applyNumberFormat="1" applyFont="1" applyFill="1" applyBorder="1" applyAlignment="1" quotePrefix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3" fontId="60" fillId="0" borderId="35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3" fontId="61" fillId="0" borderId="15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0" fontId="3" fillId="0" borderId="36" xfId="0" applyNumberFormat="1" applyFont="1" applyFill="1" applyBorder="1" applyAlignment="1">
      <alignment horizontal="left" vertical="center"/>
    </xf>
    <xf numFmtId="3" fontId="60" fillId="0" borderId="3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 quotePrefix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26" xfId="0" applyNumberFormat="1" applyFont="1" applyFill="1" applyBorder="1" applyAlignment="1" quotePrefix="1">
      <alignment horizontal="right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 quotePrefix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 quotePrefix="1">
      <alignment horizontal="left"/>
    </xf>
    <xf numFmtId="3" fontId="3" fillId="0" borderId="13" xfId="0" applyNumberFormat="1" applyFont="1" applyFill="1" applyBorder="1" applyAlignment="1">
      <alignment horizontal="left" wrapText="1"/>
    </xf>
    <xf numFmtId="3" fontId="3" fillId="0" borderId="4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left"/>
    </xf>
    <xf numFmtId="3" fontId="3" fillId="0" borderId="50" xfId="0" applyNumberFormat="1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left" wrapText="1"/>
    </xf>
    <xf numFmtId="0" fontId="3" fillId="0" borderId="38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 quotePrefix="1">
      <alignment horizontal="center" vertical="center" wrapText="1"/>
    </xf>
    <xf numFmtId="3" fontId="3" fillId="0" borderId="51" xfId="0" applyNumberFormat="1" applyFont="1" applyFill="1" applyBorder="1" applyAlignment="1">
      <alignment horizontal="left" wrapText="1"/>
    </xf>
    <xf numFmtId="3" fontId="3" fillId="0" borderId="52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left" wrapText="1"/>
    </xf>
    <xf numFmtId="3" fontId="9" fillId="0" borderId="40" xfId="0" applyNumberFormat="1" applyFont="1" applyFill="1" applyBorder="1" applyAlignment="1">
      <alignment horizontal="left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quotePrefix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quotePrefix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left" wrapText="1"/>
    </xf>
    <xf numFmtId="3" fontId="2" fillId="0" borderId="40" xfId="0" applyNumberFormat="1" applyFont="1" applyFill="1" applyBorder="1" applyAlignment="1">
      <alignment horizontal="left" wrapText="1"/>
    </xf>
    <xf numFmtId="3" fontId="3" fillId="0" borderId="30" xfId="0" applyNumberFormat="1" applyFont="1" applyFill="1" applyBorder="1" applyAlignment="1">
      <alignment horizontal="left" wrapText="1"/>
    </xf>
    <xf numFmtId="3" fontId="3" fillId="0" borderId="38" xfId="0" applyNumberFormat="1" applyFont="1" applyFill="1" applyBorder="1" applyAlignment="1">
      <alignment horizontal="left" wrapText="1"/>
    </xf>
    <xf numFmtId="3" fontId="9" fillId="0" borderId="40" xfId="0" applyNumberFormat="1" applyFont="1" applyFill="1" applyBorder="1" applyAlignment="1" quotePrefix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2:I55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2.7109375" style="0" customWidth="1"/>
    <col min="3" max="3" width="71.00390625" style="0" customWidth="1"/>
    <col min="4" max="4" width="42.421875" style="0" customWidth="1"/>
    <col min="5" max="5" width="23.57421875" style="0" customWidth="1"/>
    <col min="6" max="6" width="12.8515625" style="0" bestFit="1" customWidth="1"/>
    <col min="7" max="7" width="14.140625" style="0" bestFit="1" customWidth="1"/>
    <col min="8" max="8" width="10.28125" style="0" bestFit="1" customWidth="1"/>
    <col min="9" max="9" width="9.57421875" style="0" bestFit="1" customWidth="1"/>
  </cols>
  <sheetData>
    <row r="1" ht="45.75" customHeight="1"/>
    <row r="2" spans="2:5" s="1" customFormat="1" ht="64.5" customHeight="1">
      <c r="B2" s="185" t="s">
        <v>130</v>
      </c>
      <c r="C2" s="185"/>
      <c r="D2" s="185"/>
      <c r="E2" s="8"/>
    </row>
    <row r="3" spans="2:4" s="1" customFormat="1" ht="15.75" customHeight="1">
      <c r="B3" s="186"/>
      <c r="C3" s="187"/>
      <c r="D3" s="187"/>
    </row>
    <row r="4" spans="2:5" s="1" customFormat="1" ht="15.75" customHeight="1">
      <c r="B4" s="69" t="s">
        <v>23</v>
      </c>
      <c r="C4" s="70"/>
      <c r="D4" s="100" t="s">
        <v>22</v>
      </c>
      <c r="E4" s="9"/>
    </row>
    <row r="5" spans="2:5" s="1" customFormat="1" ht="15.75" customHeight="1">
      <c r="B5" s="69"/>
      <c r="C5" s="70"/>
      <c r="D5" s="100"/>
      <c r="E5" s="9"/>
    </row>
    <row r="6" spans="2:5" s="1" customFormat="1" ht="13.5" customHeight="1">
      <c r="B6" s="188" t="s">
        <v>26</v>
      </c>
      <c r="C6" s="188"/>
      <c r="D6" s="190" t="s">
        <v>45</v>
      </c>
      <c r="E6" s="9"/>
    </row>
    <row r="7" spans="2:5" s="1" customFormat="1" ht="34.5" customHeight="1" thickBot="1">
      <c r="B7" s="189"/>
      <c r="C7" s="189"/>
      <c r="D7" s="191"/>
      <c r="E7" s="9"/>
    </row>
    <row r="8" spans="2:5" s="1" customFormat="1" ht="19.5" customHeight="1">
      <c r="B8" s="192" t="s">
        <v>74</v>
      </c>
      <c r="C8" s="181" t="s">
        <v>0</v>
      </c>
      <c r="D8" s="183" t="s">
        <v>109</v>
      </c>
      <c r="E8" s="9"/>
    </row>
    <row r="9" spans="2:4" s="1" customFormat="1" ht="19.5" customHeight="1" thickBot="1">
      <c r="B9" s="193"/>
      <c r="C9" s="182"/>
      <c r="D9" s="184"/>
    </row>
    <row r="10" spans="2:4" s="1" customFormat="1" ht="24.75" customHeight="1">
      <c r="B10" s="104">
        <v>34</v>
      </c>
      <c r="C10" s="105" t="s">
        <v>24</v>
      </c>
      <c r="D10" s="106">
        <f>SUM(D11)</f>
        <v>14077</v>
      </c>
    </row>
    <row r="11" spans="2:4" s="1" customFormat="1" ht="19.5" customHeight="1">
      <c r="B11" s="107">
        <v>341</v>
      </c>
      <c r="C11" s="108" t="s">
        <v>75</v>
      </c>
      <c r="D11" s="106">
        <f>SUM(D12:D13)</f>
        <v>14077</v>
      </c>
    </row>
    <row r="12" spans="2:4" s="1" customFormat="1" ht="28.5" customHeight="1">
      <c r="B12" s="109">
        <v>3413</v>
      </c>
      <c r="C12" s="110" t="s">
        <v>85</v>
      </c>
      <c r="D12" s="152">
        <v>13977</v>
      </c>
    </row>
    <row r="13" spans="2:4" s="1" customFormat="1" ht="15.75" customHeight="1">
      <c r="B13" s="109">
        <v>3415</v>
      </c>
      <c r="C13" s="110" t="s">
        <v>76</v>
      </c>
      <c r="D13" s="153">
        <v>100</v>
      </c>
    </row>
    <row r="14" spans="2:4" s="1" customFormat="1" ht="24.75" customHeight="1">
      <c r="B14" s="107">
        <v>35</v>
      </c>
      <c r="C14" s="108" t="s">
        <v>25</v>
      </c>
      <c r="D14" s="111">
        <f>D15+D25</f>
        <v>191103527</v>
      </c>
    </row>
    <row r="15" spans="2:4" s="1" customFormat="1" ht="19.5" customHeight="1">
      <c r="B15" s="107">
        <v>351</v>
      </c>
      <c r="C15" s="108" t="s">
        <v>77</v>
      </c>
      <c r="D15" s="112">
        <f>SUM(D16:D24)</f>
        <v>183088821</v>
      </c>
    </row>
    <row r="16" spans="2:4" s="1" customFormat="1" ht="15.75" customHeight="1">
      <c r="B16" s="109">
        <v>3511</v>
      </c>
      <c r="C16" s="110" t="s">
        <v>86</v>
      </c>
      <c r="D16" s="22">
        <v>88350000</v>
      </c>
    </row>
    <row r="17" spans="2:4" s="1" customFormat="1" ht="15.75" customHeight="1">
      <c r="B17" s="109">
        <v>3511</v>
      </c>
      <c r="C17" s="110" t="s">
        <v>124</v>
      </c>
      <c r="D17" s="22">
        <v>6650000</v>
      </c>
    </row>
    <row r="18" spans="2:4" s="1" customFormat="1" ht="30" customHeight="1">
      <c r="B18" s="109">
        <v>3511</v>
      </c>
      <c r="C18" s="110" t="s">
        <v>127</v>
      </c>
      <c r="D18" s="22">
        <v>48972000</v>
      </c>
    </row>
    <row r="19" spans="2:5" s="1" customFormat="1" ht="30" customHeight="1">
      <c r="B19" s="109">
        <v>3511</v>
      </c>
      <c r="C19" s="110" t="s">
        <v>115</v>
      </c>
      <c r="D19" s="22">
        <v>68375</v>
      </c>
      <c r="E19" s="150"/>
    </row>
    <row r="20" spans="2:4" s="1" customFormat="1" ht="30" customHeight="1">
      <c r="B20" s="109">
        <v>3511</v>
      </c>
      <c r="C20" s="110" t="s">
        <v>78</v>
      </c>
      <c r="D20" s="22">
        <v>225213</v>
      </c>
    </row>
    <row r="21" spans="2:4" s="1" customFormat="1" ht="15.75" customHeight="1">
      <c r="B21" s="109">
        <v>3511</v>
      </c>
      <c r="C21" s="110" t="s">
        <v>107</v>
      </c>
      <c r="D21" s="22">
        <v>4641914</v>
      </c>
    </row>
    <row r="22" spans="2:4" s="1" customFormat="1" ht="30" customHeight="1">
      <c r="B22" s="109">
        <v>3511</v>
      </c>
      <c r="C22" s="110" t="s">
        <v>89</v>
      </c>
      <c r="D22" s="22">
        <v>17348610</v>
      </c>
    </row>
    <row r="23" spans="2:4" s="1" customFormat="1" ht="15.75" customHeight="1">
      <c r="B23" s="109">
        <v>3511</v>
      </c>
      <c r="C23" s="110" t="s">
        <v>87</v>
      </c>
      <c r="D23" s="22">
        <v>14738825</v>
      </c>
    </row>
    <row r="24" spans="2:4" s="1" customFormat="1" ht="30" customHeight="1">
      <c r="B24" s="109">
        <v>3511</v>
      </c>
      <c r="C24" s="110" t="s">
        <v>88</v>
      </c>
      <c r="D24" s="22">
        <v>2093884</v>
      </c>
    </row>
    <row r="25" spans="2:7" s="1" customFormat="1" ht="19.5" customHeight="1">
      <c r="B25" s="107">
        <v>353</v>
      </c>
      <c r="C25" s="108" t="s">
        <v>90</v>
      </c>
      <c r="D25" s="111">
        <f>SUM(D26)</f>
        <v>8014706</v>
      </c>
      <c r="G25" s="150"/>
    </row>
    <row r="26" spans="2:5" s="1" customFormat="1" ht="15.75" customHeight="1">
      <c r="B26" s="109">
        <v>3531</v>
      </c>
      <c r="C26" s="110" t="s">
        <v>90</v>
      </c>
      <c r="D26" s="22">
        <v>8014706</v>
      </c>
      <c r="E26" s="150"/>
    </row>
    <row r="27" spans="2:4" s="1" customFormat="1" ht="24.75" customHeight="1">
      <c r="B27" s="113">
        <v>36</v>
      </c>
      <c r="C27" s="114" t="s">
        <v>20</v>
      </c>
      <c r="D27" s="48">
        <f>D28+D31</f>
        <v>18765</v>
      </c>
    </row>
    <row r="28" spans="2:4" s="1" customFormat="1" ht="19.5" customHeight="1">
      <c r="B28" s="113">
        <v>361</v>
      </c>
      <c r="C28" s="114" t="s">
        <v>79</v>
      </c>
      <c r="D28" s="48">
        <f>SUM(D29:D30)</f>
        <v>16000</v>
      </c>
    </row>
    <row r="29" spans="2:4" s="1" customFormat="1" ht="15.75" customHeight="1">
      <c r="B29" s="115">
        <v>3611</v>
      </c>
      <c r="C29" s="116" t="s">
        <v>80</v>
      </c>
      <c r="D29" s="97">
        <v>1000</v>
      </c>
    </row>
    <row r="30" spans="2:4" s="1" customFormat="1" ht="15.75" customHeight="1">
      <c r="B30" s="156">
        <v>3612</v>
      </c>
      <c r="C30" s="157" t="s">
        <v>81</v>
      </c>
      <c r="D30" s="86">
        <v>15000</v>
      </c>
    </row>
    <row r="31" spans="2:4" s="1" customFormat="1" ht="15.75" customHeight="1">
      <c r="B31" s="159">
        <v>363</v>
      </c>
      <c r="C31" s="160" t="s">
        <v>128</v>
      </c>
      <c r="D31" s="84">
        <f>D32</f>
        <v>2765</v>
      </c>
    </row>
    <row r="32" spans="2:4" s="1" customFormat="1" ht="15.75" customHeight="1" thickBot="1">
      <c r="B32" s="158">
        <v>3633</v>
      </c>
      <c r="C32" s="154" t="s">
        <v>129</v>
      </c>
      <c r="D32" s="155">
        <v>2765</v>
      </c>
    </row>
    <row r="33" spans="2:4" s="1" customFormat="1" ht="19.5" customHeight="1">
      <c r="B33" s="169" t="s">
        <v>28</v>
      </c>
      <c r="C33" s="170"/>
      <c r="D33" s="167">
        <f>D10+D14+D27</f>
        <v>191136369</v>
      </c>
    </row>
    <row r="34" spans="2:4" s="1" customFormat="1" ht="19.5" customHeight="1" thickBot="1">
      <c r="B34" s="171"/>
      <c r="C34" s="172"/>
      <c r="D34" s="168"/>
    </row>
    <row r="35" spans="2:4" s="1" customFormat="1" ht="19.5" customHeight="1" thickBot="1">
      <c r="B35" s="175" t="s">
        <v>114</v>
      </c>
      <c r="C35" s="176"/>
      <c r="D35" s="92">
        <v>46263740</v>
      </c>
    </row>
    <row r="36" spans="2:9" s="1" customFormat="1" ht="30" customHeight="1" thickBot="1">
      <c r="B36" s="175" t="s">
        <v>91</v>
      </c>
      <c r="C36" s="176"/>
      <c r="D36" s="102">
        <f>D33+D35</f>
        <v>237400109</v>
      </c>
      <c r="G36" s="150"/>
      <c r="I36" s="150"/>
    </row>
    <row r="37" spans="2:4" s="1" customFormat="1" ht="30" customHeight="1">
      <c r="B37" s="23"/>
      <c r="C37" s="24"/>
      <c r="D37" s="24"/>
    </row>
    <row r="38" spans="2:4" s="1" customFormat="1" ht="15.75" customHeight="1" thickBot="1">
      <c r="B38" s="17"/>
      <c r="C38" s="17"/>
      <c r="D38" s="17"/>
    </row>
    <row r="39" spans="2:4" s="1" customFormat="1" ht="30" customHeight="1" thickBot="1">
      <c r="B39" s="179" t="s">
        <v>82</v>
      </c>
      <c r="C39" s="179"/>
      <c r="D39" s="142">
        <v>132093495</v>
      </c>
    </row>
    <row r="40" spans="2:4" s="1" customFormat="1" ht="30" customHeight="1" thickBot="1">
      <c r="B40" s="180" t="s">
        <v>125</v>
      </c>
      <c r="C40" s="180"/>
      <c r="D40" s="117">
        <v>34687</v>
      </c>
    </row>
    <row r="41" spans="2:5" s="1" customFormat="1" ht="46.5" customHeight="1" thickBot="1">
      <c r="B41" s="173" t="s">
        <v>110</v>
      </c>
      <c r="C41" s="173"/>
      <c r="D41" s="32">
        <v>46263740</v>
      </c>
      <c r="E41" s="118"/>
    </row>
    <row r="42" spans="2:5" s="1" customFormat="1" ht="39.75" customHeight="1" thickBot="1">
      <c r="B42" s="180" t="s">
        <v>83</v>
      </c>
      <c r="C42" s="180"/>
      <c r="D42" s="32">
        <f>D39-D40-D41</f>
        <v>85795068</v>
      </c>
      <c r="E42" s="118"/>
    </row>
    <row r="43" spans="2:5" s="1" customFormat="1" ht="39.75" customHeight="1" thickBot="1">
      <c r="B43" s="177" t="s">
        <v>120</v>
      </c>
      <c r="C43" s="178"/>
      <c r="D43" s="32">
        <v>-25299</v>
      </c>
      <c r="E43" s="118"/>
    </row>
    <row r="44" spans="2:5" s="1" customFormat="1" ht="39.75" customHeight="1" thickBot="1">
      <c r="B44" s="165" t="s">
        <v>121</v>
      </c>
      <c r="C44" s="166"/>
      <c r="D44" s="143">
        <v>-17629200</v>
      </c>
      <c r="E44" s="118"/>
    </row>
    <row r="45" spans="2:4" s="1" customFormat="1" ht="30" customHeight="1">
      <c r="B45" s="164" t="s">
        <v>73</v>
      </c>
      <c r="C45" s="164"/>
      <c r="D45" s="164"/>
    </row>
    <row r="46" spans="2:4" s="1" customFormat="1" ht="51" customHeight="1">
      <c r="B46" s="174" t="s">
        <v>143</v>
      </c>
      <c r="C46" s="174"/>
      <c r="D46" s="174"/>
    </row>
    <row r="47" spans="2:4" s="1" customFormat="1" ht="15.75" thickBot="1">
      <c r="B47" s="17"/>
      <c r="C47" s="17"/>
      <c r="D47" s="17"/>
    </row>
    <row r="48" spans="2:4" s="1" customFormat="1" ht="30" customHeight="1" thickBot="1">
      <c r="B48" s="179" t="s">
        <v>84</v>
      </c>
      <c r="C48" s="179"/>
      <c r="D48" s="142">
        <f>D49+D50</f>
        <v>11933202</v>
      </c>
    </row>
    <row r="49" spans="2:4" s="1" customFormat="1" ht="39.75" customHeight="1" thickBot="1">
      <c r="B49" s="165" t="s">
        <v>111</v>
      </c>
      <c r="C49" s="166"/>
      <c r="D49" s="117">
        <v>11790754</v>
      </c>
    </row>
    <row r="50" spans="2:4" s="1" customFormat="1" ht="18" customHeight="1" thickBot="1">
      <c r="B50" s="165" t="s">
        <v>116</v>
      </c>
      <c r="C50" s="166"/>
      <c r="D50" s="149">
        <v>142448</v>
      </c>
    </row>
    <row r="51" spans="2:4" s="1" customFormat="1" ht="18" customHeight="1">
      <c r="B51" s="82"/>
      <c r="C51" s="96"/>
      <c r="D51" s="96"/>
    </row>
    <row r="52" s="1" customFormat="1" ht="21" customHeight="1">
      <c r="B52" s="10" t="s">
        <v>144</v>
      </c>
    </row>
    <row r="53" s="17" customFormat="1" ht="24.75" customHeight="1">
      <c r="B53" s="10" t="s">
        <v>145</v>
      </c>
    </row>
    <row r="54" spans="2:4" s="1" customFormat="1" ht="15">
      <c r="B54" s="18"/>
      <c r="D54" s="101" t="s">
        <v>60</v>
      </c>
    </row>
    <row r="55" s="1" customFormat="1" ht="15">
      <c r="D55" s="101" t="s">
        <v>61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</sheetData>
  <sheetProtection password="EF44" sheet="1" objects="1" scenarios="1"/>
  <mergeCells count="22">
    <mergeCell ref="B2:D2"/>
    <mergeCell ref="B3:D3"/>
    <mergeCell ref="B6:C7"/>
    <mergeCell ref="D6:D7"/>
    <mergeCell ref="B8:B9"/>
    <mergeCell ref="B48:C48"/>
    <mergeCell ref="B40:C40"/>
    <mergeCell ref="C8:C9"/>
    <mergeCell ref="D8:D9"/>
    <mergeCell ref="B42:C42"/>
    <mergeCell ref="B36:C36"/>
    <mergeCell ref="B39:C39"/>
    <mergeCell ref="B45:D45"/>
    <mergeCell ref="B44:C44"/>
    <mergeCell ref="D33:D34"/>
    <mergeCell ref="B33:C34"/>
    <mergeCell ref="B41:C41"/>
    <mergeCell ref="B50:C50"/>
    <mergeCell ref="B46:D46"/>
    <mergeCell ref="B49:C49"/>
    <mergeCell ref="B35:C35"/>
    <mergeCell ref="B43:C4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rowBreaks count="1" manualBreakCount="1">
    <brk id="36" max="4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D3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4" ht="64.5" customHeight="1">
      <c r="B2" s="202" t="s">
        <v>139</v>
      </c>
      <c r="C2" s="202"/>
      <c r="D2" s="202"/>
    </row>
    <row r="3" spans="2:4" ht="14.25" customHeight="1">
      <c r="B3" s="16"/>
      <c r="C3" s="16"/>
      <c r="D3" s="122"/>
    </row>
    <row r="4" spans="2:4" ht="18" customHeight="1">
      <c r="B4" s="198" t="s">
        <v>71</v>
      </c>
      <c r="C4" s="199"/>
      <c r="D4" s="76" t="s">
        <v>22</v>
      </c>
    </row>
    <row r="5" spans="2:4" ht="15.75">
      <c r="B5" s="197"/>
      <c r="C5" s="197"/>
      <c r="D5" s="27"/>
    </row>
    <row r="6" spans="2:4" ht="41.25" customHeight="1" thickBot="1">
      <c r="B6" s="28"/>
      <c r="C6" s="28"/>
      <c r="D6" s="75" t="s">
        <v>45</v>
      </c>
    </row>
    <row r="7" spans="2:4" ht="30" customHeight="1" thickBot="1">
      <c r="B7" s="30" t="s">
        <v>26</v>
      </c>
      <c r="C7" s="31"/>
      <c r="D7" s="95" t="s">
        <v>109</v>
      </c>
    </row>
    <row r="8" spans="2:4" ht="15.75" customHeight="1" thickBot="1">
      <c r="B8" s="205" t="s">
        <v>100</v>
      </c>
      <c r="C8" s="206"/>
      <c r="D8" s="21">
        <v>2093884</v>
      </c>
    </row>
    <row r="9" spans="2:4" ht="30" customHeight="1" thickBot="1">
      <c r="B9" s="194" t="s">
        <v>28</v>
      </c>
      <c r="C9" s="195"/>
      <c r="D9" s="102">
        <f>SUM(D8:D8)</f>
        <v>2093884</v>
      </c>
    </row>
    <row r="10" spans="2:4" ht="19.5" customHeight="1">
      <c r="B10" s="33"/>
      <c r="C10" s="33"/>
      <c r="D10" s="91"/>
    </row>
    <row r="11" spans="2:4" ht="45" customHeight="1" thickBot="1">
      <c r="B11" s="189" t="s">
        <v>59</v>
      </c>
      <c r="C11" s="189"/>
      <c r="D11" s="75" t="s">
        <v>45</v>
      </c>
    </row>
    <row r="12" spans="2:4" s="3" customFormat="1" ht="19.5" customHeight="1">
      <c r="B12" s="212" t="s">
        <v>21</v>
      </c>
      <c r="C12" s="214" t="s">
        <v>0</v>
      </c>
      <c r="D12" s="183" t="s">
        <v>109</v>
      </c>
    </row>
    <row r="13" spans="2:4" s="3" customFormat="1" ht="19.5" customHeight="1">
      <c r="B13" s="213"/>
      <c r="C13" s="215"/>
      <c r="D13" s="207"/>
    </row>
    <row r="14" spans="2:4" s="5" customFormat="1" ht="24.75" customHeight="1">
      <c r="B14" s="37">
        <v>42</v>
      </c>
      <c r="C14" s="38" t="s">
        <v>6</v>
      </c>
      <c r="D14" s="83">
        <f>D15+D17+D19+D21+D23</f>
        <v>228618</v>
      </c>
    </row>
    <row r="15" spans="2:4" s="5" customFormat="1" ht="19.5" customHeight="1">
      <c r="B15" s="40">
        <v>421</v>
      </c>
      <c r="C15" s="41" t="s">
        <v>31</v>
      </c>
      <c r="D15" s="84">
        <f>SUM(D16)</f>
        <v>62000</v>
      </c>
    </row>
    <row r="16" spans="2:4" ht="15.75" customHeight="1">
      <c r="B16" s="44">
        <v>4211</v>
      </c>
      <c r="C16" s="45" t="s">
        <v>7</v>
      </c>
      <c r="D16" s="86">
        <v>62000</v>
      </c>
    </row>
    <row r="17" spans="2:4" ht="30" customHeight="1">
      <c r="B17" s="40">
        <v>422</v>
      </c>
      <c r="C17" s="41" t="s">
        <v>92</v>
      </c>
      <c r="D17" s="84">
        <f>SUM(D18)</f>
        <v>22000</v>
      </c>
    </row>
    <row r="18" spans="2:4" ht="15.75" customHeight="1">
      <c r="B18" s="44">
        <v>4222</v>
      </c>
      <c r="C18" s="45" t="s">
        <v>32</v>
      </c>
      <c r="D18" s="97">
        <v>22000</v>
      </c>
    </row>
    <row r="19" spans="2:4" ht="19.5" customHeight="1">
      <c r="B19" s="40">
        <v>424</v>
      </c>
      <c r="C19" s="41" t="s">
        <v>33</v>
      </c>
      <c r="D19" s="84">
        <f>SUM(D20:D20)</f>
        <v>84118</v>
      </c>
    </row>
    <row r="20" spans="2:4" ht="15.75" customHeight="1">
      <c r="B20" s="44">
        <v>4242</v>
      </c>
      <c r="C20" s="45" t="s">
        <v>32</v>
      </c>
      <c r="D20" s="86">
        <v>84118</v>
      </c>
    </row>
    <row r="21" spans="2:4" ht="19.5" customHeight="1">
      <c r="B21" s="40">
        <v>425</v>
      </c>
      <c r="C21" s="41" t="s">
        <v>12</v>
      </c>
      <c r="D21" s="84">
        <f>SUM(D22:D22)</f>
        <v>50000</v>
      </c>
    </row>
    <row r="22" spans="2:4" ht="15.75" customHeight="1">
      <c r="B22" s="44">
        <v>4257</v>
      </c>
      <c r="C22" s="45" t="s">
        <v>17</v>
      </c>
      <c r="D22" s="97">
        <v>50000</v>
      </c>
    </row>
    <row r="23" spans="2:4" ht="15.75" customHeight="1">
      <c r="B23" s="40">
        <v>429</v>
      </c>
      <c r="C23" s="41" t="s">
        <v>94</v>
      </c>
      <c r="D23" s="84">
        <f>SUM(D24)</f>
        <v>10500</v>
      </c>
    </row>
    <row r="24" spans="2:4" ht="15.75" customHeight="1">
      <c r="B24" s="145">
        <v>4292</v>
      </c>
      <c r="C24" s="146" t="s">
        <v>37</v>
      </c>
      <c r="D24" s="147">
        <v>10500</v>
      </c>
    </row>
    <row r="25" spans="2:4" ht="15.75" customHeight="1">
      <c r="B25" s="37">
        <v>45</v>
      </c>
      <c r="C25" s="38" t="s">
        <v>140</v>
      </c>
      <c r="D25" s="83">
        <f>D26</f>
        <v>1865266</v>
      </c>
    </row>
    <row r="26" spans="2:4" ht="30" customHeight="1">
      <c r="B26" s="40">
        <v>451</v>
      </c>
      <c r="C26" s="41" t="s">
        <v>141</v>
      </c>
      <c r="D26" s="48">
        <f>D27</f>
        <v>1865266</v>
      </c>
    </row>
    <row r="27" spans="2:4" ht="15.75" customHeight="1" thickBot="1">
      <c r="B27" s="44">
        <v>4511</v>
      </c>
      <c r="C27" s="45" t="s">
        <v>141</v>
      </c>
      <c r="D27" s="86">
        <v>1865266</v>
      </c>
    </row>
    <row r="28" spans="2:4" ht="15.75" customHeight="1" thickBot="1">
      <c r="B28" s="194" t="s">
        <v>29</v>
      </c>
      <c r="C28" s="195"/>
      <c r="D28" s="90">
        <f>D14+D25</f>
        <v>2093884</v>
      </c>
    </row>
    <row r="29" spans="2:4" ht="15.75" customHeight="1">
      <c r="B29" s="34"/>
      <c r="C29" s="34"/>
      <c r="D29" s="35"/>
    </row>
    <row r="30" spans="2:4" ht="32.25" customHeight="1">
      <c r="B30" s="10" t="s">
        <v>144</v>
      </c>
      <c r="C30" s="73"/>
      <c r="D30" s="67"/>
    </row>
    <row r="31" spans="2:4" s="16" customFormat="1" ht="46.5" customHeight="1">
      <c r="B31" s="10" t="s">
        <v>145</v>
      </c>
      <c r="C31" s="74"/>
      <c r="D31" s="72" t="s">
        <v>70</v>
      </c>
    </row>
  </sheetData>
  <sheetProtection password="EF44" sheet="1" objects="1" scenarios="1"/>
  <mergeCells count="10">
    <mergeCell ref="B28:C28"/>
    <mergeCell ref="B2:D2"/>
    <mergeCell ref="B4:C4"/>
    <mergeCell ref="B5:C5"/>
    <mergeCell ref="B8:C8"/>
    <mergeCell ref="D12:D13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B2:M8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202" t="s">
        <v>131</v>
      </c>
      <c r="C2" s="202"/>
      <c r="D2" s="202"/>
      <c r="E2" s="71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5"/>
      <c r="E3" s="25"/>
      <c r="F3" s="6"/>
      <c r="G3" s="6"/>
    </row>
    <row r="4" spans="2:13" ht="18" customHeight="1">
      <c r="B4" s="198" t="s">
        <v>71</v>
      </c>
      <c r="C4" s="199"/>
      <c r="D4" s="76" t="s">
        <v>22</v>
      </c>
      <c r="E4" s="26"/>
      <c r="F4" s="9"/>
      <c r="G4" s="9"/>
      <c r="H4" s="9"/>
      <c r="I4" s="9"/>
      <c r="J4" s="9"/>
      <c r="K4" s="9"/>
      <c r="L4" s="9"/>
      <c r="M4" s="9"/>
    </row>
    <row r="5" spans="2:5" ht="15.75">
      <c r="B5" s="197"/>
      <c r="C5" s="197"/>
      <c r="D5" s="27"/>
      <c r="E5" s="16"/>
    </row>
    <row r="6" spans="2:5" ht="41.25" customHeight="1" thickBot="1">
      <c r="B6" s="28"/>
      <c r="C6" s="28"/>
      <c r="D6" s="75" t="s">
        <v>45</v>
      </c>
      <c r="E6" s="16"/>
    </row>
    <row r="7" spans="2:5" ht="30.75" customHeight="1" thickBot="1">
      <c r="B7" s="30" t="s">
        <v>26</v>
      </c>
      <c r="C7" s="31"/>
      <c r="D7" s="95" t="s">
        <v>109</v>
      </c>
      <c r="E7" s="16"/>
    </row>
    <row r="8" spans="2:5" ht="21.75" customHeight="1">
      <c r="B8" s="203" t="s">
        <v>24</v>
      </c>
      <c r="C8" s="204"/>
      <c r="D8" s="20">
        <v>14077</v>
      </c>
      <c r="E8" s="16"/>
    </row>
    <row r="9" spans="2:5" ht="18.75" customHeight="1">
      <c r="B9" s="205" t="s">
        <v>25</v>
      </c>
      <c r="C9" s="206"/>
      <c r="D9" s="21">
        <v>191103527</v>
      </c>
      <c r="E9" s="16"/>
    </row>
    <row r="10" spans="2:5" ht="19.5" customHeight="1" thickBot="1">
      <c r="B10" s="208" t="s">
        <v>20</v>
      </c>
      <c r="C10" s="209"/>
      <c r="D10" s="22">
        <v>18765</v>
      </c>
      <c r="E10" s="16"/>
    </row>
    <row r="11" spans="2:5" ht="19.5" customHeight="1" thickBot="1">
      <c r="B11" s="210" t="s">
        <v>27</v>
      </c>
      <c r="C11" s="211"/>
      <c r="D11" s="102">
        <f>SUM(D8:D10)</f>
        <v>191136369</v>
      </c>
      <c r="E11" s="16"/>
    </row>
    <row r="12" spans="2:5" ht="34.5" customHeight="1" thickBot="1">
      <c r="B12" s="200" t="s">
        <v>117</v>
      </c>
      <c r="C12" s="201"/>
      <c r="D12" s="32">
        <v>46263740</v>
      </c>
      <c r="E12" s="16"/>
    </row>
    <row r="13" spans="2:5" ht="30" customHeight="1" thickBot="1">
      <c r="B13" s="194" t="s">
        <v>106</v>
      </c>
      <c r="C13" s="195"/>
      <c r="D13" s="102">
        <f>D11+D12</f>
        <v>237400109</v>
      </c>
      <c r="E13" s="16"/>
    </row>
    <row r="14" spans="2:5" ht="30" customHeight="1" thickBot="1">
      <c r="B14" s="93"/>
      <c r="C14" s="94"/>
      <c r="D14" s="144"/>
      <c r="E14" s="16"/>
    </row>
    <row r="15" spans="2:6" ht="34.5" customHeight="1" thickBot="1">
      <c r="B15" s="200" t="s">
        <v>112</v>
      </c>
      <c r="C15" s="201"/>
      <c r="D15" s="163">
        <v>-17629200</v>
      </c>
      <c r="E15" s="16"/>
      <c r="F15" s="151"/>
    </row>
    <row r="16" spans="2:5" ht="19.5" customHeight="1" thickBot="1">
      <c r="B16" s="194" t="s">
        <v>105</v>
      </c>
      <c r="C16" s="195"/>
      <c r="D16" s="102">
        <f>D13+D15</f>
        <v>219770909</v>
      </c>
      <c r="E16" s="16"/>
    </row>
    <row r="17" spans="2:5" ht="19.5" customHeight="1">
      <c r="B17" s="34"/>
      <c r="C17" s="34"/>
      <c r="D17" s="34"/>
      <c r="E17" s="35"/>
    </row>
    <row r="18" spans="2:9" ht="45" customHeight="1" thickBot="1">
      <c r="B18" s="189" t="s">
        <v>59</v>
      </c>
      <c r="C18" s="189"/>
      <c r="D18" s="75" t="s">
        <v>45</v>
      </c>
      <c r="E18" s="29"/>
      <c r="I18" s="7"/>
    </row>
    <row r="19" spans="2:5" s="3" customFormat="1" ht="20.25" customHeight="1">
      <c r="B19" s="212" t="s">
        <v>21</v>
      </c>
      <c r="C19" s="214" t="s">
        <v>0</v>
      </c>
      <c r="D19" s="183" t="s">
        <v>109</v>
      </c>
      <c r="E19" s="36"/>
    </row>
    <row r="20" spans="2:5" s="3" customFormat="1" ht="27" customHeight="1">
      <c r="B20" s="213"/>
      <c r="C20" s="215"/>
      <c r="D20" s="207"/>
      <c r="E20" s="36"/>
    </row>
    <row r="21" spans="2:5" s="5" customFormat="1" ht="25.5" customHeight="1">
      <c r="B21" s="37">
        <v>41</v>
      </c>
      <c r="C21" s="38" t="s">
        <v>66</v>
      </c>
      <c r="D21" s="83">
        <f>D22+D24+D26</f>
        <v>4451085</v>
      </c>
      <c r="E21" s="39"/>
    </row>
    <row r="22" spans="2:5" s="5" customFormat="1" ht="21.75" customHeight="1">
      <c r="B22" s="40">
        <v>411</v>
      </c>
      <c r="C22" s="41" t="s">
        <v>1</v>
      </c>
      <c r="D22" s="84">
        <f>SUM(D23)</f>
        <v>3735946</v>
      </c>
      <c r="E22" s="39"/>
    </row>
    <row r="23" spans="2:5" ht="15.75" customHeight="1">
      <c r="B23" s="42">
        <v>4111</v>
      </c>
      <c r="C23" s="43" t="s">
        <v>2</v>
      </c>
      <c r="D23" s="85">
        <v>3735946</v>
      </c>
      <c r="E23" s="16"/>
    </row>
    <row r="24" spans="2:5" s="5" customFormat="1" ht="21.75" customHeight="1">
      <c r="B24" s="40">
        <v>412</v>
      </c>
      <c r="C24" s="41" t="s">
        <v>67</v>
      </c>
      <c r="D24" s="84">
        <f>SUM(D25)</f>
        <v>101100</v>
      </c>
      <c r="E24" s="39"/>
    </row>
    <row r="25" spans="2:5" ht="15.75" customHeight="1">
      <c r="B25" s="42">
        <v>4121</v>
      </c>
      <c r="C25" s="43" t="s">
        <v>67</v>
      </c>
      <c r="D25" s="85">
        <v>101100</v>
      </c>
      <c r="E25" s="16"/>
    </row>
    <row r="26" spans="2:5" s="5" customFormat="1" ht="21.75" customHeight="1">
      <c r="B26" s="40">
        <v>413</v>
      </c>
      <c r="C26" s="41" t="s">
        <v>3</v>
      </c>
      <c r="D26" s="84">
        <f>SUM(D27:D29)</f>
        <v>614039</v>
      </c>
      <c r="E26" s="39"/>
    </row>
    <row r="27" spans="2:5" ht="15.75" customHeight="1">
      <c r="B27" s="42">
        <v>4131</v>
      </c>
      <c r="C27" s="43" t="s">
        <v>4</v>
      </c>
      <c r="D27" s="85">
        <v>542161</v>
      </c>
      <c r="E27" s="16"/>
    </row>
    <row r="28" spans="2:5" ht="15.75" customHeight="1">
      <c r="B28" s="42">
        <v>4132</v>
      </c>
      <c r="C28" s="43" t="s">
        <v>5</v>
      </c>
      <c r="D28" s="85">
        <v>59494</v>
      </c>
      <c r="E28" s="16"/>
    </row>
    <row r="29" spans="2:5" ht="15.75" customHeight="1">
      <c r="B29" s="42">
        <v>4134</v>
      </c>
      <c r="C29" s="43" t="s">
        <v>102</v>
      </c>
      <c r="D29" s="85">
        <v>12384</v>
      </c>
      <c r="E29" s="16"/>
    </row>
    <row r="30" spans="2:5" s="5" customFormat="1" ht="25.5" customHeight="1">
      <c r="B30" s="37">
        <v>42</v>
      </c>
      <c r="C30" s="38" t="s">
        <v>6</v>
      </c>
      <c r="D30" s="83">
        <f>D31+D35+D39+D43+D52+D56</f>
        <v>3833539</v>
      </c>
      <c r="E30" s="39"/>
    </row>
    <row r="31" spans="2:5" s="5" customFormat="1" ht="21.75" customHeight="1">
      <c r="B31" s="40">
        <v>421</v>
      </c>
      <c r="C31" s="41" t="s">
        <v>31</v>
      </c>
      <c r="D31" s="84">
        <f>SUM(D32:D34)</f>
        <v>522404</v>
      </c>
      <c r="E31" s="39"/>
    </row>
    <row r="32" spans="2:4" s="16" customFormat="1" ht="15" customHeight="1">
      <c r="B32" s="44">
        <v>4211</v>
      </c>
      <c r="C32" s="45" t="s">
        <v>7</v>
      </c>
      <c r="D32" s="86">
        <v>271258</v>
      </c>
    </row>
    <row r="33" spans="2:5" ht="15.75" customHeight="1">
      <c r="B33" s="44">
        <v>4212</v>
      </c>
      <c r="C33" s="45" t="s">
        <v>8</v>
      </c>
      <c r="D33" s="86">
        <v>139174</v>
      </c>
      <c r="E33" s="16"/>
    </row>
    <row r="34" spans="2:5" ht="15.75" customHeight="1">
      <c r="B34" s="44">
        <v>4213</v>
      </c>
      <c r="C34" s="45" t="s">
        <v>65</v>
      </c>
      <c r="D34" s="86">
        <v>111972</v>
      </c>
      <c r="E34" s="16"/>
    </row>
    <row r="35" spans="2:5" ht="30" customHeight="1">
      <c r="B35" s="40">
        <v>422</v>
      </c>
      <c r="C35" s="41" t="s">
        <v>92</v>
      </c>
      <c r="D35" s="84">
        <f>SUM(D36:D38)</f>
        <v>418400</v>
      </c>
      <c r="E35" s="16"/>
    </row>
    <row r="36" spans="2:5" ht="30.75" customHeight="1">
      <c r="B36" s="44">
        <v>4221</v>
      </c>
      <c r="C36" s="45" t="s">
        <v>34</v>
      </c>
      <c r="D36" s="86">
        <v>207800</v>
      </c>
      <c r="E36" s="16"/>
    </row>
    <row r="37" spans="2:5" ht="15.75" customHeight="1">
      <c r="B37" s="44">
        <v>4222</v>
      </c>
      <c r="C37" s="45" t="s">
        <v>32</v>
      </c>
      <c r="D37" s="86">
        <v>200600</v>
      </c>
      <c r="E37" s="16"/>
    </row>
    <row r="38" spans="2:5" ht="15.75" customHeight="1">
      <c r="B38" s="44">
        <v>4223</v>
      </c>
      <c r="C38" s="45" t="s">
        <v>93</v>
      </c>
      <c r="D38" s="86">
        <v>10000</v>
      </c>
      <c r="E38" s="16"/>
    </row>
    <row r="39" spans="2:5" s="5" customFormat="1" ht="21.75" customHeight="1">
      <c r="B39" s="40">
        <v>424</v>
      </c>
      <c r="C39" s="41" t="s">
        <v>33</v>
      </c>
      <c r="D39" s="84">
        <f>SUM(D40:D42)</f>
        <v>1218732</v>
      </c>
      <c r="E39" s="39"/>
    </row>
    <row r="40" spans="2:5" ht="15.75" customHeight="1">
      <c r="B40" s="44">
        <v>4241</v>
      </c>
      <c r="C40" s="45" t="s">
        <v>34</v>
      </c>
      <c r="D40" s="86">
        <v>631540</v>
      </c>
      <c r="E40" s="16"/>
    </row>
    <row r="41" spans="2:5" ht="15.75" customHeight="1">
      <c r="B41" s="44">
        <v>4242</v>
      </c>
      <c r="C41" s="45" t="s">
        <v>32</v>
      </c>
      <c r="D41" s="86">
        <v>536912</v>
      </c>
      <c r="E41" s="16"/>
    </row>
    <row r="42" spans="2:5" ht="15.75" customHeight="1">
      <c r="B42" s="44">
        <v>4243</v>
      </c>
      <c r="C42" s="45" t="s">
        <v>93</v>
      </c>
      <c r="D42" s="86">
        <v>50280</v>
      </c>
      <c r="E42" s="16"/>
    </row>
    <row r="43" spans="2:5" s="5" customFormat="1" ht="21.75" customHeight="1">
      <c r="B43" s="40">
        <v>425</v>
      </c>
      <c r="C43" s="41" t="s">
        <v>12</v>
      </c>
      <c r="D43" s="84">
        <f>SUM(D44:D51)</f>
        <v>1398564</v>
      </c>
      <c r="E43" s="39"/>
    </row>
    <row r="44" spans="2:5" ht="15.75" customHeight="1">
      <c r="B44" s="44">
        <v>4251</v>
      </c>
      <c r="C44" s="45" t="s">
        <v>13</v>
      </c>
      <c r="D44" s="86">
        <v>91000</v>
      </c>
      <c r="E44" s="16"/>
    </row>
    <row r="45" spans="2:5" ht="15.75" customHeight="1">
      <c r="B45" s="44">
        <v>4252</v>
      </c>
      <c r="C45" s="45" t="s">
        <v>14</v>
      </c>
      <c r="D45" s="86">
        <v>20000</v>
      </c>
      <c r="E45" s="16"/>
    </row>
    <row r="46" spans="2:5" ht="15.75" customHeight="1">
      <c r="B46" s="44">
        <v>4253</v>
      </c>
      <c r="C46" s="45" t="s">
        <v>19</v>
      </c>
      <c r="D46" s="86">
        <v>82450</v>
      </c>
      <c r="E46" s="16"/>
    </row>
    <row r="47" spans="2:5" ht="15.75" customHeight="1">
      <c r="B47" s="44">
        <v>4254</v>
      </c>
      <c r="C47" s="45" t="s">
        <v>15</v>
      </c>
      <c r="D47" s="86">
        <v>12000</v>
      </c>
      <c r="E47" s="16"/>
    </row>
    <row r="48" spans="2:5" ht="15.75" customHeight="1">
      <c r="B48" s="44">
        <v>4255</v>
      </c>
      <c r="C48" s="45" t="s">
        <v>16</v>
      </c>
      <c r="D48" s="86">
        <v>260022</v>
      </c>
      <c r="E48" s="16"/>
    </row>
    <row r="49" spans="2:5" ht="15.75" customHeight="1">
      <c r="B49" s="44">
        <v>4257</v>
      </c>
      <c r="C49" s="45" t="s">
        <v>17</v>
      </c>
      <c r="D49" s="86">
        <v>140625</v>
      </c>
      <c r="E49" s="16"/>
    </row>
    <row r="50" spans="2:5" ht="15.75" customHeight="1">
      <c r="B50" s="46">
        <v>4258</v>
      </c>
      <c r="C50" s="47" t="s">
        <v>35</v>
      </c>
      <c r="D50" s="87">
        <v>717217</v>
      </c>
      <c r="E50" s="16"/>
    </row>
    <row r="51" spans="2:5" ht="15.75" customHeight="1">
      <c r="B51" s="44">
        <v>4259</v>
      </c>
      <c r="C51" s="45" t="s">
        <v>18</v>
      </c>
      <c r="D51" s="86">
        <v>75250</v>
      </c>
      <c r="E51" s="16"/>
    </row>
    <row r="52" spans="2:5" s="5" customFormat="1" ht="21.75" customHeight="1">
      <c r="B52" s="40">
        <v>426</v>
      </c>
      <c r="C52" s="41" t="s">
        <v>9</v>
      </c>
      <c r="D52" s="84">
        <f>SUM(D53:D55)</f>
        <v>133535</v>
      </c>
      <c r="E52" s="39"/>
    </row>
    <row r="53" spans="2:5" ht="15.75" customHeight="1">
      <c r="B53" s="46">
        <v>4261</v>
      </c>
      <c r="C53" s="47" t="s">
        <v>10</v>
      </c>
      <c r="D53" s="87">
        <v>68535</v>
      </c>
      <c r="E53" s="16"/>
    </row>
    <row r="54" spans="2:5" ht="15.75" customHeight="1">
      <c r="B54" s="46">
        <v>4263</v>
      </c>
      <c r="C54" s="47" t="s">
        <v>11</v>
      </c>
      <c r="D54" s="87">
        <v>45000</v>
      </c>
      <c r="E54" s="16"/>
    </row>
    <row r="55" spans="2:5" ht="15.75" customHeight="1">
      <c r="B55" s="44">
        <v>4264</v>
      </c>
      <c r="C55" s="45" t="s">
        <v>68</v>
      </c>
      <c r="D55" s="86">
        <v>20000</v>
      </c>
      <c r="E55" s="16"/>
    </row>
    <row r="56" spans="2:5" s="5" customFormat="1" ht="21.75" customHeight="1">
      <c r="B56" s="49">
        <v>429</v>
      </c>
      <c r="C56" s="50" t="s">
        <v>94</v>
      </c>
      <c r="D56" s="88">
        <f>SUM(D57:D59)</f>
        <v>141904</v>
      </c>
      <c r="E56" s="39"/>
    </row>
    <row r="57" spans="2:5" ht="15.75" customHeight="1">
      <c r="B57" s="46">
        <v>4292</v>
      </c>
      <c r="C57" s="47" t="s">
        <v>37</v>
      </c>
      <c r="D57" s="87">
        <v>96604</v>
      </c>
      <c r="E57" s="16"/>
    </row>
    <row r="58" spans="2:5" ht="15.75" customHeight="1">
      <c r="B58" s="46">
        <v>4293</v>
      </c>
      <c r="C58" s="47" t="s">
        <v>38</v>
      </c>
      <c r="D58" s="87">
        <v>40300</v>
      </c>
      <c r="E58" s="16"/>
    </row>
    <row r="59" spans="2:5" ht="15.75" customHeight="1">
      <c r="B59" s="44">
        <v>4295</v>
      </c>
      <c r="C59" s="45" t="s">
        <v>94</v>
      </c>
      <c r="D59" s="86">
        <v>5000</v>
      </c>
      <c r="E59" s="16"/>
    </row>
    <row r="60" spans="2:5" ht="25.5" customHeight="1">
      <c r="B60" s="37">
        <v>43</v>
      </c>
      <c r="C60" s="38" t="s">
        <v>30</v>
      </c>
      <c r="D60" s="83">
        <f>D61</f>
        <v>323430</v>
      </c>
      <c r="E60" s="16"/>
    </row>
    <row r="61" spans="2:5" ht="25.5" customHeight="1">
      <c r="B61" s="40">
        <v>431</v>
      </c>
      <c r="C61" s="41" t="s">
        <v>36</v>
      </c>
      <c r="D61" s="84">
        <f>SUM(D62)</f>
        <v>323430</v>
      </c>
      <c r="E61" s="16"/>
    </row>
    <row r="62" spans="2:5" ht="15.75" customHeight="1">
      <c r="B62" s="46">
        <v>4311</v>
      </c>
      <c r="C62" s="53" t="s">
        <v>36</v>
      </c>
      <c r="D62" s="87">
        <v>323430</v>
      </c>
      <c r="E62" s="16"/>
    </row>
    <row r="63" spans="2:5" ht="25.5" customHeight="1">
      <c r="B63" s="51">
        <v>44</v>
      </c>
      <c r="C63" s="52" t="s">
        <v>39</v>
      </c>
      <c r="D63" s="89">
        <f>D64</f>
        <v>21020</v>
      </c>
      <c r="E63" s="16"/>
    </row>
    <row r="64" spans="2:5" ht="25.5" customHeight="1">
      <c r="B64" s="40">
        <v>443</v>
      </c>
      <c r="C64" s="41" t="s">
        <v>97</v>
      </c>
      <c r="D64" s="84">
        <f>SUM(D65:D67)</f>
        <v>21020</v>
      </c>
      <c r="E64" s="16"/>
    </row>
    <row r="65" spans="2:5" ht="15.75" customHeight="1">
      <c r="B65" s="46">
        <v>4431</v>
      </c>
      <c r="C65" s="53" t="s">
        <v>69</v>
      </c>
      <c r="D65" s="87">
        <v>17520</v>
      </c>
      <c r="E65" s="16"/>
    </row>
    <row r="66" spans="2:5" ht="15.75" customHeight="1">
      <c r="B66" s="46">
        <v>4432</v>
      </c>
      <c r="C66" s="53" t="s">
        <v>40</v>
      </c>
      <c r="D66" s="87">
        <v>3000</v>
      </c>
      <c r="E66" s="16"/>
    </row>
    <row r="67" spans="2:5" ht="15.75" customHeight="1">
      <c r="B67" s="46">
        <v>4433</v>
      </c>
      <c r="C67" s="53" t="s">
        <v>63</v>
      </c>
      <c r="D67" s="87">
        <v>500</v>
      </c>
      <c r="E67" s="16"/>
    </row>
    <row r="68" spans="2:5" ht="25.5" customHeight="1">
      <c r="B68" s="37">
        <v>45</v>
      </c>
      <c r="C68" s="38" t="s">
        <v>140</v>
      </c>
      <c r="D68" s="83">
        <f>D69</f>
        <v>211139785</v>
      </c>
      <c r="E68" s="16"/>
    </row>
    <row r="69" spans="2:5" ht="25.5" customHeight="1">
      <c r="B69" s="40">
        <v>451</v>
      </c>
      <c r="C69" s="41" t="s">
        <v>141</v>
      </c>
      <c r="D69" s="84">
        <f>SUM(D70)</f>
        <v>211139785</v>
      </c>
      <c r="E69" s="16"/>
    </row>
    <row r="70" spans="2:5" ht="15.75" customHeight="1">
      <c r="B70" s="46">
        <v>4511</v>
      </c>
      <c r="C70" s="53" t="s">
        <v>141</v>
      </c>
      <c r="D70" s="87">
        <v>211139785</v>
      </c>
      <c r="E70" s="16"/>
    </row>
    <row r="71" spans="2:5" ht="25.5" customHeight="1">
      <c r="B71" s="51">
        <v>46</v>
      </c>
      <c r="C71" s="54" t="s">
        <v>41</v>
      </c>
      <c r="D71" s="83">
        <f>D72</f>
        <v>2050</v>
      </c>
      <c r="E71" s="16"/>
    </row>
    <row r="72" spans="2:5" ht="25.5" customHeight="1">
      <c r="B72" s="40">
        <v>462</v>
      </c>
      <c r="C72" s="41" t="s">
        <v>98</v>
      </c>
      <c r="D72" s="84">
        <f>SUM(D73:D74)</f>
        <v>2050</v>
      </c>
      <c r="E72" s="16"/>
    </row>
    <row r="73" spans="2:5" ht="30" customHeight="1">
      <c r="B73" s="46">
        <v>4621</v>
      </c>
      <c r="C73" s="53" t="s">
        <v>64</v>
      </c>
      <c r="D73" s="87">
        <v>2000</v>
      </c>
      <c r="E73" s="16"/>
    </row>
    <row r="74" spans="2:5" ht="15.75" customHeight="1" thickBot="1">
      <c r="B74" s="44">
        <v>4622</v>
      </c>
      <c r="C74" s="55" t="s">
        <v>95</v>
      </c>
      <c r="D74" s="86">
        <v>50</v>
      </c>
      <c r="E74" s="16"/>
    </row>
    <row r="75" spans="2:5" ht="30" customHeight="1" thickBot="1">
      <c r="B75" s="194" t="s">
        <v>29</v>
      </c>
      <c r="C75" s="195"/>
      <c r="D75" s="103">
        <f>D21+D30+D60+D63+D68+D71</f>
        <v>219770909</v>
      </c>
      <c r="E75" s="16"/>
    </row>
    <row r="76" spans="2:4" ht="14.25" customHeight="1">
      <c r="B76" s="11"/>
      <c r="C76" s="12"/>
      <c r="D76" s="67"/>
    </row>
    <row r="77" ht="15.75">
      <c r="D77" s="68"/>
    </row>
    <row r="78" s="1" customFormat="1" ht="21" customHeight="1">
      <c r="B78" s="10" t="s">
        <v>144</v>
      </c>
    </row>
    <row r="79" s="17" customFormat="1" ht="24.75" customHeight="1">
      <c r="B79" s="10" t="s">
        <v>145</v>
      </c>
    </row>
    <row r="80" spans="2:6" s="1" customFormat="1" ht="15">
      <c r="B80" s="18"/>
      <c r="D80" s="99" t="s">
        <v>60</v>
      </c>
      <c r="E80" s="196"/>
      <c r="F80" s="196"/>
    </row>
    <row r="81" spans="4:6" s="1" customFormat="1" ht="15">
      <c r="D81" s="99" t="s">
        <v>61</v>
      </c>
      <c r="E81" s="196"/>
      <c r="F81" s="196"/>
    </row>
  </sheetData>
  <sheetProtection password="EF44" sheet="1" objects="1" scenarios="1"/>
  <mergeCells count="18">
    <mergeCell ref="B2:D2"/>
    <mergeCell ref="B8:C8"/>
    <mergeCell ref="B9:C9"/>
    <mergeCell ref="D19:D20"/>
    <mergeCell ref="B10:C10"/>
    <mergeCell ref="B11:C11"/>
    <mergeCell ref="B13:C13"/>
    <mergeCell ref="B19:B20"/>
    <mergeCell ref="C19:C20"/>
    <mergeCell ref="B15:C15"/>
    <mergeCell ref="B16:C16"/>
    <mergeCell ref="E80:F80"/>
    <mergeCell ref="E81:F81"/>
    <mergeCell ref="B5:C5"/>
    <mergeCell ref="B4:C4"/>
    <mergeCell ref="B18:C18"/>
    <mergeCell ref="B75:C75"/>
    <mergeCell ref="B12:C12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rowBreaks count="1" manualBreakCount="1">
    <brk id="51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2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46.00390625" style="0" customWidth="1"/>
    <col min="4" max="4" width="28.28125" style="0" customWidth="1"/>
    <col min="5" max="5" width="13.00390625" style="0" customWidth="1"/>
  </cols>
  <sheetData>
    <row r="1" spans="1:5" ht="12.75">
      <c r="A1" s="56"/>
      <c r="B1" s="56"/>
      <c r="C1" s="56"/>
      <c r="D1" s="56"/>
      <c r="E1" s="56"/>
    </row>
    <row r="2" spans="1:5" s="19" customFormat="1" ht="64.5" customHeight="1">
      <c r="A2" s="57"/>
      <c r="B2" s="218" t="s">
        <v>132</v>
      </c>
      <c r="C2" s="218"/>
      <c r="D2" s="218"/>
      <c r="E2" s="77"/>
    </row>
    <row r="3" spans="1:5" s="19" customFormat="1" ht="29.25" customHeight="1">
      <c r="A3" s="57"/>
      <c r="B3" s="77"/>
      <c r="C3" s="77"/>
      <c r="D3" s="77"/>
      <c r="E3" s="77"/>
    </row>
    <row r="4" spans="1:5" s="10" customFormat="1" ht="16.5" thickBot="1">
      <c r="A4" s="58"/>
      <c r="B4" s="59"/>
      <c r="C4" s="58"/>
      <c r="D4" s="66" t="s">
        <v>45</v>
      </c>
      <c r="E4" s="58"/>
    </row>
    <row r="5" spans="1:6" s="2" customFormat="1" ht="19.5" customHeight="1">
      <c r="A5" s="16"/>
      <c r="B5" s="212" t="s">
        <v>57</v>
      </c>
      <c r="C5" s="214" t="s">
        <v>0</v>
      </c>
      <c r="D5" s="183" t="s">
        <v>109</v>
      </c>
      <c r="E5" s="79"/>
      <c r="F5" s="13"/>
    </row>
    <row r="6" spans="1:6" s="2" customFormat="1" ht="19.5" customHeight="1" thickBot="1">
      <c r="A6" s="16"/>
      <c r="B6" s="216"/>
      <c r="C6" s="217"/>
      <c r="D6" s="184"/>
      <c r="E6" s="79"/>
      <c r="F6" s="13"/>
    </row>
    <row r="7" spans="1:6" s="2" customFormat="1" ht="24.75" customHeight="1">
      <c r="A7" s="16"/>
      <c r="B7" s="60" t="s">
        <v>48</v>
      </c>
      <c r="C7" s="50" t="s">
        <v>46</v>
      </c>
      <c r="D7" s="80">
        <f>SUM(D8)</f>
        <v>43680</v>
      </c>
      <c r="E7" s="79"/>
      <c r="F7" s="13"/>
    </row>
    <row r="8" spans="1:6" s="2" customFormat="1" ht="19.5" customHeight="1">
      <c r="A8" s="16"/>
      <c r="B8" s="61" t="s">
        <v>49</v>
      </c>
      <c r="C8" s="41" t="s">
        <v>47</v>
      </c>
      <c r="D8" s="48">
        <f>SUM(D9:D9)</f>
        <v>43680</v>
      </c>
      <c r="E8" s="79"/>
      <c r="F8" s="13"/>
    </row>
    <row r="9" spans="1:6" s="2" customFormat="1" ht="30" customHeight="1">
      <c r="A9" s="16"/>
      <c r="B9" s="62" t="s">
        <v>62</v>
      </c>
      <c r="C9" s="45" t="s">
        <v>108</v>
      </c>
      <c r="D9" s="97">
        <v>43680</v>
      </c>
      <c r="E9" s="79"/>
      <c r="F9" s="13"/>
    </row>
    <row r="10" spans="1:6" s="2" customFormat="1" ht="24.75" customHeight="1">
      <c r="A10" s="16"/>
      <c r="B10" s="61" t="s">
        <v>50</v>
      </c>
      <c r="C10" s="41" t="s">
        <v>51</v>
      </c>
      <c r="D10" s="48">
        <f>SUM(D11+D13)</f>
        <v>142882</v>
      </c>
      <c r="E10" s="79"/>
      <c r="F10" s="13"/>
    </row>
    <row r="11" spans="1:6" s="2" customFormat="1" ht="19.5" customHeight="1">
      <c r="A11" s="16"/>
      <c r="B11" s="61" t="s">
        <v>52</v>
      </c>
      <c r="C11" s="41" t="s">
        <v>53</v>
      </c>
      <c r="D11" s="48">
        <f>SUM(D12:D12)</f>
        <v>134782</v>
      </c>
      <c r="E11" s="79"/>
      <c r="F11" s="13"/>
    </row>
    <row r="12" spans="1:6" s="2" customFormat="1" ht="15.75" customHeight="1">
      <c r="A12" s="16"/>
      <c r="B12" s="63" t="s">
        <v>42</v>
      </c>
      <c r="C12" s="53" t="s">
        <v>56</v>
      </c>
      <c r="D12" s="22">
        <v>134782</v>
      </c>
      <c r="E12" s="79"/>
      <c r="F12" s="13"/>
    </row>
    <row r="13" spans="1:6" s="2" customFormat="1" ht="19.5" customHeight="1">
      <c r="A13" s="16"/>
      <c r="B13" s="61" t="s">
        <v>54</v>
      </c>
      <c r="C13" s="41" t="s">
        <v>55</v>
      </c>
      <c r="D13" s="81">
        <f>SUM(D14)</f>
        <v>8100</v>
      </c>
      <c r="E13" s="79"/>
      <c r="F13" s="13"/>
    </row>
    <row r="14" spans="1:6" s="2" customFormat="1" ht="15.75" customHeight="1" thickBot="1">
      <c r="A14" s="16"/>
      <c r="B14" s="64" t="s">
        <v>44</v>
      </c>
      <c r="C14" s="65" t="s">
        <v>43</v>
      </c>
      <c r="D14" s="98">
        <v>8100</v>
      </c>
      <c r="E14" s="79"/>
      <c r="F14" s="13"/>
    </row>
    <row r="15" spans="1:6" s="2" customFormat="1" ht="30" customHeight="1" thickBot="1">
      <c r="A15" s="16"/>
      <c r="B15" s="194" t="s">
        <v>58</v>
      </c>
      <c r="C15" s="195"/>
      <c r="D15" s="103">
        <f>D7+D10</f>
        <v>186562</v>
      </c>
      <c r="E15" s="79"/>
      <c r="F15" s="13"/>
    </row>
    <row r="16" spans="2:5" s="10" customFormat="1" ht="15.75">
      <c r="B16" s="14"/>
      <c r="C16" s="14"/>
      <c r="D16" s="14"/>
      <c r="E16" s="15"/>
    </row>
    <row r="17" spans="2:4" ht="18.75" customHeight="1">
      <c r="B17" s="10" t="s">
        <v>144</v>
      </c>
      <c r="C17" s="18"/>
      <c r="D17" s="18"/>
    </row>
    <row r="18" spans="2:4" ht="18.75" customHeight="1">
      <c r="B18" s="10" t="s">
        <v>145</v>
      </c>
      <c r="C18" s="18"/>
      <c r="D18" s="18"/>
    </row>
    <row r="19" spans="2:4" ht="12.75">
      <c r="B19" s="18"/>
      <c r="C19" s="18"/>
      <c r="D19" s="78" t="s">
        <v>60</v>
      </c>
    </row>
    <row r="20" spans="2:4" ht="12.75">
      <c r="B20" s="18"/>
      <c r="C20" s="18"/>
      <c r="D20" s="78" t="s">
        <v>61</v>
      </c>
    </row>
  </sheetData>
  <sheetProtection password="EF44" sheet="1" objects="1" scenarios="1"/>
  <mergeCells count="5">
    <mergeCell ref="B15:C15"/>
    <mergeCell ref="B5:B6"/>
    <mergeCell ref="C5:C6"/>
    <mergeCell ref="D5:D6"/>
    <mergeCell ref="B2:D2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ignoredErrors>
    <ignoredError sqref="B7:B8 B9:B14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202" t="s">
        <v>133</v>
      </c>
      <c r="C2" s="202"/>
      <c r="D2" s="202"/>
      <c r="E2" s="71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5"/>
      <c r="E3" s="25"/>
      <c r="F3" s="6"/>
      <c r="G3" s="6"/>
    </row>
    <row r="4" spans="2:13" ht="18" customHeight="1">
      <c r="B4" s="198" t="s">
        <v>71</v>
      </c>
      <c r="C4" s="199"/>
      <c r="D4" s="76" t="s">
        <v>22</v>
      </c>
      <c r="E4" s="26"/>
      <c r="F4" s="9"/>
      <c r="G4" s="9"/>
      <c r="H4" s="9"/>
      <c r="I4" s="9"/>
      <c r="J4" s="9"/>
      <c r="K4" s="9"/>
      <c r="L4" s="9"/>
      <c r="M4" s="9"/>
    </row>
    <row r="5" spans="2:5" ht="15.75">
      <c r="B5" s="197"/>
      <c r="C5" s="197"/>
      <c r="D5" s="27"/>
      <c r="E5" s="16"/>
    </row>
    <row r="6" spans="2:5" ht="41.25" customHeight="1" thickBot="1">
      <c r="B6" s="28"/>
      <c r="C6" s="28"/>
      <c r="D6" s="75" t="s">
        <v>45</v>
      </c>
      <c r="E6" s="16"/>
    </row>
    <row r="7" spans="2:5" ht="30" customHeight="1" thickBot="1">
      <c r="B7" s="30" t="s">
        <v>26</v>
      </c>
      <c r="C7" s="31"/>
      <c r="D7" s="95" t="s">
        <v>109</v>
      </c>
      <c r="E7" s="16"/>
    </row>
    <row r="8" spans="2:5" ht="15.75" customHeight="1">
      <c r="B8" s="203" t="s">
        <v>24</v>
      </c>
      <c r="C8" s="204"/>
      <c r="D8" s="20">
        <v>14077</v>
      </c>
      <c r="E8" s="16"/>
    </row>
    <row r="9" spans="2:5" ht="15.75" customHeight="1">
      <c r="B9" s="205" t="s">
        <v>104</v>
      </c>
      <c r="C9" s="206"/>
      <c r="D9" s="21">
        <v>144040375</v>
      </c>
      <c r="E9" s="16"/>
    </row>
    <row r="10" spans="2:5" ht="15.75" customHeight="1" thickBot="1">
      <c r="B10" s="208" t="s">
        <v>20</v>
      </c>
      <c r="C10" s="209"/>
      <c r="D10" s="22">
        <v>18765</v>
      </c>
      <c r="E10" s="16"/>
    </row>
    <row r="11" spans="2:5" ht="19.5" customHeight="1" thickBot="1">
      <c r="B11" s="219" t="s">
        <v>27</v>
      </c>
      <c r="C11" s="220"/>
      <c r="D11" s="92">
        <f>SUM(D8:D10)</f>
        <v>144073217</v>
      </c>
      <c r="E11" s="16"/>
    </row>
    <row r="12" spans="2:5" ht="34.5" customHeight="1" thickBot="1">
      <c r="B12" s="200" t="s">
        <v>119</v>
      </c>
      <c r="C12" s="201"/>
      <c r="D12" s="32">
        <v>25299</v>
      </c>
      <c r="E12" s="16"/>
    </row>
    <row r="13" spans="2:5" ht="34.5" customHeight="1" thickBot="1">
      <c r="B13" s="200" t="s">
        <v>117</v>
      </c>
      <c r="C13" s="201"/>
      <c r="D13" s="32">
        <f>D73-D11-D12</f>
        <v>46269990</v>
      </c>
      <c r="E13" s="16"/>
    </row>
    <row r="14" spans="2:5" ht="30" customHeight="1" thickBot="1">
      <c r="B14" s="194" t="s">
        <v>105</v>
      </c>
      <c r="C14" s="195"/>
      <c r="D14" s="102">
        <f>D11+D13+D12</f>
        <v>190368506</v>
      </c>
      <c r="E14" s="16"/>
    </row>
    <row r="15" spans="2:5" ht="19.5" customHeight="1">
      <c r="B15" s="34"/>
      <c r="C15" s="34"/>
      <c r="D15" s="34"/>
      <c r="E15" s="35"/>
    </row>
    <row r="16" spans="2:9" ht="45" customHeight="1" thickBot="1">
      <c r="B16" s="189" t="s">
        <v>59</v>
      </c>
      <c r="C16" s="189"/>
      <c r="D16" s="75" t="s">
        <v>45</v>
      </c>
      <c r="E16" s="29"/>
      <c r="I16" s="7"/>
    </row>
    <row r="17" spans="2:5" s="3" customFormat="1" ht="19.5" customHeight="1">
      <c r="B17" s="212" t="s">
        <v>21</v>
      </c>
      <c r="C17" s="214" t="s">
        <v>0</v>
      </c>
      <c r="D17" s="183" t="s">
        <v>109</v>
      </c>
      <c r="E17" s="36"/>
    </row>
    <row r="18" spans="2:5" s="3" customFormat="1" ht="19.5" customHeight="1">
      <c r="B18" s="213"/>
      <c r="C18" s="215"/>
      <c r="D18" s="207"/>
      <c r="E18" s="36"/>
    </row>
    <row r="19" spans="2:5" s="5" customFormat="1" ht="24.75" customHeight="1">
      <c r="B19" s="37">
        <v>41</v>
      </c>
      <c r="C19" s="38" t="s">
        <v>66</v>
      </c>
      <c r="D19" s="162">
        <f>D20+D22+D24</f>
        <v>3986298</v>
      </c>
      <c r="E19" s="39"/>
    </row>
    <row r="20" spans="2:5" s="5" customFormat="1" ht="19.5" customHeight="1">
      <c r="B20" s="40">
        <v>411</v>
      </c>
      <c r="C20" s="41" t="s">
        <v>1</v>
      </c>
      <c r="D20" s="48">
        <f>SUM(D21)</f>
        <v>3346890</v>
      </c>
      <c r="E20" s="39"/>
    </row>
    <row r="21" spans="2:5" ht="15.75" customHeight="1">
      <c r="B21" s="42">
        <v>4111</v>
      </c>
      <c r="C21" s="43" t="s">
        <v>2</v>
      </c>
      <c r="D21" s="148">
        <v>3346890</v>
      </c>
      <c r="E21" s="16"/>
    </row>
    <row r="22" spans="2:5" s="5" customFormat="1" ht="19.5" customHeight="1">
      <c r="B22" s="40">
        <v>412</v>
      </c>
      <c r="C22" s="41" t="s">
        <v>67</v>
      </c>
      <c r="D22" s="48">
        <f>SUM(D23)</f>
        <v>91100</v>
      </c>
      <c r="E22" s="39"/>
    </row>
    <row r="23" spans="2:5" ht="15.75" customHeight="1">
      <c r="B23" s="42">
        <v>4121</v>
      </c>
      <c r="C23" s="43" t="s">
        <v>67</v>
      </c>
      <c r="D23" s="148">
        <v>91100</v>
      </c>
      <c r="E23" s="16"/>
    </row>
    <row r="24" spans="2:5" s="5" customFormat="1" ht="19.5" customHeight="1">
      <c r="B24" s="40">
        <v>413</v>
      </c>
      <c r="C24" s="41" t="s">
        <v>3</v>
      </c>
      <c r="D24" s="48">
        <f>SUM(D25:D27)</f>
        <v>548308</v>
      </c>
      <c r="E24" s="39"/>
    </row>
    <row r="25" spans="2:5" ht="15.75" customHeight="1">
      <c r="B25" s="42">
        <v>4131</v>
      </c>
      <c r="C25" s="43" t="s">
        <v>4</v>
      </c>
      <c r="D25" s="148">
        <v>483028</v>
      </c>
      <c r="E25" s="16"/>
    </row>
    <row r="26" spans="2:5" ht="15.75" customHeight="1">
      <c r="B26" s="42">
        <v>4132</v>
      </c>
      <c r="C26" s="43" t="s">
        <v>5</v>
      </c>
      <c r="D26" s="148">
        <v>52896</v>
      </c>
      <c r="E26" s="16"/>
    </row>
    <row r="27" spans="2:5" ht="15.75" customHeight="1">
      <c r="B27" s="42">
        <v>4134</v>
      </c>
      <c r="C27" s="43" t="s">
        <v>102</v>
      </c>
      <c r="D27" s="148">
        <v>12384</v>
      </c>
      <c r="E27" s="16"/>
    </row>
    <row r="28" spans="2:5" s="5" customFormat="1" ht="24.75" customHeight="1">
      <c r="B28" s="37">
        <v>42</v>
      </c>
      <c r="C28" s="38" t="s">
        <v>6</v>
      </c>
      <c r="D28" s="48">
        <f>D29+D33+D37+D41+D50+D54</f>
        <v>2518535</v>
      </c>
      <c r="E28" s="39"/>
    </row>
    <row r="29" spans="2:5" s="5" customFormat="1" ht="19.5" customHeight="1">
      <c r="B29" s="40">
        <v>421</v>
      </c>
      <c r="C29" s="41" t="s">
        <v>31</v>
      </c>
      <c r="D29" s="48">
        <f>SUM(D30:D32)</f>
        <v>356274</v>
      </c>
      <c r="E29" s="39"/>
    </row>
    <row r="30" spans="2:5" ht="15.75" customHeight="1">
      <c r="B30" s="44">
        <v>4211</v>
      </c>
      <c r="C30" s="45" t="s">
        <v>7</v>
      </c>
      <c r="D30" s="97">
        <v>150000</v>
      </c>
      <c r="E30" s="16"/>
    </row>
    <row r="31" spans="2:5" ht="15.75" customHeight="1">
      <c r="B31" s="44">
        <v>4212</v>
      </c>
      <c r="C31" s="45" t="s">
        <v>8</v>
      </c>
      <c r="D31" s="97">
        <v>122974</v>
      </c>
      <c r="E31" s="16"/>
    </row>
    <row r="32" spans="2:5" ht="15.75" customHeight="1">
      <c r="B32" s="44">
        <v>4213</v>
      </c>
      <c r="C32" s="45" t="s">
        <v>65</v>
      </c>
      <c r="D32" s="86">
        <v>83300</v>
      </c>
      <c r="E32" s="16"/>
    </row>
    <row r="33" spans="2:5" ht="30" customHeight="1">
      <c r="B33" s="40">
        <v>422</v>
      </c>
      <c r="C33" s="41" t="s">
        <v>92</v>
      </c>
      <c r="D33" s="84">
        <f>SUM(D34:D36)</f>
        <v>270000</v>
      </c>
      <c r="E33" s="16"/>
    </row>
    <row r="34" spans="2:5" ht="15.75" customHeight="1">
      <c r="B34" s="44">
        <v>4221</v>
      </c>
      <c r="C34" s="45" t="s">
        <v>34</v>
      </c>
      <c r="D34" s="86">
        <v>140000</v>
      </c>
      <c r="E34" s="16"/>
    </row>
    <row r="35" spans="2:5" ht="15.75" customHeight="1">
      <c r="B35" s="44">
        <v>4222</v>
      </c>
      <c r="C35" s="45" t="s">
        <v>32</v>
      </c>
      <c r="D35" s="86">
        <v>120000</v>
      </c>
      <c r="E35" s="16"/>
    </row>
    <row r="36" spans="2:5" s="5" customFormat="1" ht="19.5" customHeight="1">
      <c r="B36" s="44">
        <v>4223</v>
      </c>
      <c r="C36" s="45" t="s">
        <v>142</v>
      </c>
      <c r="D36" s="86">
        <v>10000</v>
      </c>
      <c r="E36" s="39"/>
    </row>
    <row r="37" spans="2:5" ht="15.75" customHeight="1">
      <c r="B37" s="40">
        <v>424</v>
      </c>
      <c r="C37" s="41" t="s">
        <v>33</v>
      </c>
      <c r="D37" s="84">
        <f>SUM(D38:D40)</f>
        <v>774690</v>
      </c>
      <c r="E37" s="16"/>
    </row>
    <row r="38" spans="2:5" ht="15.75" customHeight="1">
      <c r="B38" s="44">
        <v>4241</v>
      </c>
      <c r="C38" s="45" t="s">
        <v>34</v>
      </c>
      <c r="D38" s="86">
        <v>613690</v>
      </c>
      <c r="E38" s="16"/>
    </row>
    <row r="39" spans="2:5" ht="15.75" customHeight="1">
      <c r="B39" s="44">
        <v>4242</v>
      </c>
      <c r="C39" s="45" t="s">
        <v>32</v>
      </c>
      <c r="D39" s="86">
        <v>160000</v>
      </c>
      <c r="E39" s="16"/>
    </row>
    <row r="40" spans="2:5" s="5" customFormat="1" ht="19.5" customHeight="1">
      <c r="B40" s="44">
        <v>4243</v>
      </c>
      <c r="C40" s="45" t="s">
        <v>93</v>
      </c>
      <c r="D40" s="86">
        <v>1000</v>
      </c>
      <c r="E40" s="39"/>
    </row>
    <row r="41" spans="2:5" ht="15.75" customHeight="1">
      <c r="B41" s="40">
        <v>425</v>
      </c>
      <c r="C41" s="41" t="s">
        <v>12</v>
      </c>
      <c r="D41" s="84">
        <f>SUM(D42:D49)</f>
        <v>908736</v>
      </c>
      <c r="E41" s="16"/>
    </row>
    <row r="42" spans="2:5" ht="15.75" customHeight="1">
      <c r="B42" s="44">
        <v>4251</v>
      </c>
      <c r="C42" s="45" t="s">
        <v>13</v>
      </c>
      <c r="D42" s="86">
        <v>91000</v>
      </c>
      <c r="E42" s="16"/>
    </row>
    <row r="43" spans="2:5" ht="15.75" customHeight="1">
      <c r="B43" s="44">
        <v>4252</v>
      </c>
      <c r="C43" s="45" t="s">
        <v>14</v>
      </c>
      <c r="D43" s="86">
        <v>20000</v>
      </c>
      <c r="E43" s="16"/>
    </row>
    <row r="44" spans="2:5" ht="15.75" customHeight="1">
      <c r="B44" s="44">
        <v>4253</v>
      </c>
      <c r="C44" s="45" t="s">
        <v>19</v>
      </c>
      <c r="D44" s="86">
        <v>34000</v>
      </c>
      <c r="E44" s="16"/>
    </row>
    <row r="45" spans="2:5" ht="15.75" customHeight="1">
      <c r="B45" s="44">
        <v>4254</v>
      </c>
      <c r="C45" s="45" t="s">
        <v>15</v>
      </c>
      <c r="D45" s="86">
        <v>12000</v>
      </c>
      <c r="E45" s="16"/>
    </row>
    <row r="46" spans="2:5" ht="15.75" customHeight="1">
      <c r="B46" s="44">
        <v>4255</v>
      </c>
      <c r="C46" s="45" t="s">
        <v>16</v>
      </c>
      <c r="D46" s="97">
        <v>259769</v>
      </c>
      <c r="E46" s="16"/>
    </row>
    <row r="47" spans="2:5" ht="15.75" customHeight="1">
      <c r="B47" s="44">
        <v>4257</v>
      </c>
      <c r="C47" s="45" t="s">
        <v>17</v>
      </c>
      <c r="D47" s="86">
        <v>43750</v>
      </c>
      <c r="E47" s="16"/>
    </row>
    <row r="48" spans="2:5" ht="15.75" customHeight="1">
      <c r="B48" s="46">
        <v>4258</v>
      </c>
      <c r="C48" s="47" t="s">
        <v>35</v>
      </c>
      <c r="D48" s="87">
        <v>372967</v>
      </c>
      <c r="E48" s="16"/>
    </row>
    <row r="49" spans="2:5" s="5" customFormat="1" ht="19.5" customHeight="1">
      <c r="B49" s="44">
        <v>4259</v>
      </c>
      <c r="C49" s="45" t="s">
        <v>18</v>
      </c>
      <c r="D49" s="97">
        <v>75250</v>
      </c>
      <c r="E49" s="39"/>
    </row>
    <row r="50" spans="2:5" ht="15.75" customHeight="1">
      <c r="B50" s="40">
        <v>426</v>
      </c>
      <c r="C50" s="41" t="s">
        <v>9</v>
      </c>
      <c r="D50" s="84">
        <f>SUM(D51:D53)</f>
        <v>133535</v>
      </c>
      <c r="E50" s="16"/>
    </row>
    <row r="51" spans="2:5" ht="15.75" customHeight="1">
      <c r="B51" s="46">
        <v>4261</v>
      </c>
      <c r="C51" s="47" t="s">
        <v>10</v>
      </c>
      <c r="D51" s="87">
        <v>68535</v>
      </c>
      <c r="E51" s="16"/>
    </row>
    <row r="52" spans="2:5" ht="15.75" customHeight="1">
      <c r="B52" s="46">
        <v>4263</v>
      </c>
      <c r="C52" s="47" t="s">
        <v>11</v>
      </c>
      <c r="D52" s="87">
        <v>45000</v>
      </c>
      <c r="E52" s="16"/>
    </row>
    <row r="53" spans="2:5" s="5" customFormat="1" ht="19.5" customHeight="1">
      <c r="B53" s="44">
        <v>4264</v>
      </c>
      <c r="C53" s="45" t="s">
        <v>68</v>
      </c>
      <c r="D53" s="86">
        <v>20000</v>
      </c>
      <c r="E53" s="39"/>
    </row>
    <row r="54" spans="2:5" ht="15.75" customHeight="1">
      <c r="B54" s="49">
        <v>429</v>
      </c>
      <c r="C54" s="50" t="s">
        <v>94</v>
      </c>
      <c r="D54" s="88">
        <f>SUM(D55:D57)</f>
        <v>75300</v>
      </c>
      <c r="E54" s="16"/>
    </row>
    <row r="55" spans="2:5" ht="15.75" customHeight="1">
      <c r="B55" s="46">
        <v>4292</v>
      </c>
      <c r="C55" s="47" t="s">
        <v>37</v>
      </c>
      <c r="D55" s="87">
        <v>30000</v>
      </c>
      <c r="E55" s="16"/>
    </row>
    <row r="56" spans="2:5" ht="15.75" customHeight="1">
      <c r="B56" s="46">
        <v>4293</v>
      </c>
      <c r="C56" s="47" t="s">
        <v>38</v>
      </c>
      <c r="D56" s="87">
        <v>40300</v>
      </c>
      <c r="E56" s="16"/>
    </row>
    <row r="57" spans="2:5" ht="24.75" customHeight="1">
      <c r="B57" s="44">
        <v>4295</v>
      </c>
      <c r="C57" s="45" t="s">
        <v>94</v>
      </c>
      <c r="D57" s="86">
        <v>5000</v>
      </c>
      <c r="E57" s="16"/>
    </row>
    <row r="58" spans="2:5" ht="19.5" customHeight="1">
      <c r="B58" s="37">
        <v>43</v>
      </c>
      <c r="C58" s="38" t="s">
        <v>30</v>
      </c>
      <c r="D58" s="83">
        <f>D59</f>
        <v>323430</v>
      </c>
      <c r="E58" s="16"/>
    </row>
    <row r="59" spans="2:5" ht="15.75" customHeight="1">
      <c r="B59" s="40">
        <v>431</v>
      </c>
      <c r="C59" s="41" t="s">
        <v>36</v>
      </c>
      <c r="D59" s="84">
        <f>SUM(D60)</f>
        <v>323430</v>
      </c>
      <c r="E59" s="16"/>
    </row>
    <row r="60" spans="2:5" ht="24.75" customHeight="1">
      <c r="B60" s="46">
        <v>4311</v>
      </c>
      <c r="C60" s="53" t="s">
        <v>36</v>
      </c>
      <c r="D60" s="22">
        <v>323430</v>
      </c>
      <c r="E60" s="16"/>
    </row>
    <row r="61" spans="2:5" ht="19.5" customHeight="1">
      <c r="B61" s="51">
        <v>44</v>
      </c>
      <c r="C61" s="52" t="s">
        <v>39</v>
      </c>
      <c r="D61" s="89">
        <f>D62</f>
        <v>18000</v>
      </c>
      <c r="E61" s="16"/>
    </row>
    <row r="62" spans="2:5" ht="15.75" customHeight="1">
      <c r="B62" s="40">
        <v>443</v>
      </c>
      <c r="C62" s="41" t="s">
        <v>97</v>
      </c>
      <c r="D62" s="84">
        <f>SUM(D63:D65)</f>
        <v>18000</v>
      </c>
      <c r="E62" s="16"/>
    </row>
    <row r="63" spans="2:5" ht="15.75" customHeight="1">
      <c r="B63" s="46">
        <v>4431</v>
      </c>
      <c r="C63" s="53" t="s">
        <v>69</v>
      </c>
      <c r="D63" s="87">
        <v>15000</v>
      </c>
      <c r="E63" s="16"/>
    </row>
    <row r="64" spans="2:5" ht="15.75" customHeight="1">
      <c r="B64" s="46">
        <v>4432</v>
      </c>
      <c r="C64" s="53" t="s">
        <v>40</v>
      </c>
      <c r="D64" s="87">
        <v>2500</v>
      </c>
      <c r="E64" s="16"/>
    </row>
    <row r="65" spans="2:5" ht="24.75" customHeight="1">
      <c r="B65" s="46">
        <v>4433</v>
      </c>
      <c r="C65" s="53" t="s">
        <v>63</v>
      </c>
      <c r="D65" s="87">
        <v>500</v>
      </c>
      <c r="E65" s="16"/>
    </row>
    <row r="66" spans="2:5" ht="19.5" customHeight="1">
      <c r="B66" s="51">
        <v>45</v>
      </c>
      <c r="C66" s="54" t="s">
        <v>140</v>
      </c>
      <c r="D66" s="83">
        <f>D67</f>
        <v>183520193</v>
      </c>
      <c r="E66" s="16"/>
    </row>
    <row r="67" spans="2:5" ht="30" customHeight="1">
      <c r="B67" s="40">
        <v>451</v>
      </c>
      <c r="C67" s="41" t="s">
        <v>141</v>
      </c>
      <c r="D67" s="84">
        <f>D68</f>
        <v>183520193</v>
      </c>
      <c r="E67" s="16"/>
    </row>
    <row r="68" spans="2:5" ht="15.75" customHeight="1">
      <c r="B68" s="46">
        <v>4511</v>
      </c>
      <c r="C68" s="53" t="s">
        <v>141</v>
      </c>
      <c r="D68" s="87">
        <v>183520193</v>
      </c>
      <c r="E68" s="16"/>
    </row>
    <row r="69" spans="2:5" ht="30" customHeight="1">
      <c r="B69" s="51">
        <v>46</v>
      </c>
      <c r="C69" s="54" t="s">
        <v>41</v>
      </c>
      <c r="D69" s="83">
        <f>D70</f>
        <v>2050</v>
      </c>
      <c r="E69" s="16"/>
    </row>
    <row r="70" spans="2:4" ht="14.25" customHeight="1">
      <c r="B70" s="40">
        <v>462</v>
      </c>
      <c r="C70" s="41" t="s">
        <v>98</v>
      </c>
      <c r="D70" s="84">
        <f>SUM(D71:D72)</f>
        <v>2050</v>
      </c>
    </row>
    <row r="71" spans="2:4" ht="30">
      <c r="B71" s="46">
        <v>4621</v>
      </c>
      <c r="C71" s="53" t="s">
        <v>64</v>
      </c>
      <c r="D71" s="87">
        <v>2000</v>
      </c>
    </row>
    <row r="72" spans="2:4" ht="42.75" customHeight="1" thickBot="1">
      <c r="B72" s="44">
        <v>4622</v>
      </c>
      <c r="C72" s="55" t="s">
        <v>95</v>
      </c>
      <c r="D72" s="86">
        <v>50</v>
      </c>
    </row>
    <row r="73" spans="2:4" ht="19.5" customHeight="1" thickBot="1">
      <c r="B73" s="194" t="s">
        <v>29</v>
      </c>
      <c r="C73" s="195"/>
      <c r="D73" s="90">
        <f>D19+D28+D58+D61+D66+D69</f>
        <v>190368506</v>
      </c>
    </row>
    <row r="74" spans="2:4" ht="19.5" customHeight="1">
      <c r="B74" s="11"/>
      <c r="C74" s="12"/>
      <c r="D74" s="67"/>
    </row>
    <row r="75" ht="24.75" customHeight="1">
      <c r="D75" s="68"/>
    </row>
    <row r="76" spans="2:4" ht="19.5" customHeight="1" thickBot="1">
      <c r="B76" s="189" t="s">
        <v>72</v>
      </c>
      <c r="C76" s="189"/>
      <c r="D76" s="75" t="s">
        <v>45</v>
      </c>
    </row>
    <row r="77" spans="2:4" ht="15.75" customHeight="1">
      <c r="B77" s="212" t="s">
        <v>57</v>
      </c>
      <c r="C77" s="214" t="s">
        <v>0</v>
      </c>
      <c r="D77" s="183" t="s">
        <v>109</v>
      </c>
    </row>
    <row r="78" spans="2:4" ht="24.75" customHeight="1" thickBot="1">
      <c r="B78" s="216"/>
      <c r="C78" s="217"/>
      <c r="D78" s="184"/>
    </row>
    <row r="79" spans="2:4" ht="19.5" customHeight="1">
      <c r="B79" s="60" t="s">
        <v>48</v>
      </c>
      <c r="C79" s="50" t="s">
        <v>46</v>
      </c>
      <c r="D79" s="80">
        <f>SUM(D80)</f>
        <v>43680</v>
      </c>
    </row>
    <row r="80" spans="2:4" ht="15.75" customHeight="1">
      <c r="B80" s="61" t="s">
        <v>49</v>
      </c>
      <c r="C80" s="41" t="s">
        <v>47</v>
      </c>
      <c r="D80" s="48">
        <f>SUM(D81:D81)</f>
        <v>43680</v>
      </c>
    </row>
    <row r="81" spans="2:4" ht="19.5" customHeight="1">
      <c r="B81" s="62" t="s">
        <v>62</v>
      </c>
      <c r="C81" s="45" t="s">
        <v>108</v>
      </c>
      <c r="D81" s="97">
        <v>43680</v>
      </c>
    </row>
    <row r="82" spans="2:4" ht="15.75" customHeight="1">
      <c r="B82" s="61" t="s">
        <v>50</v>
      </c>
      <c r="C82" s="41" t="s">
        <v>51</v>
      </c>
      <c r="D82" s="48">
        <f>SUM(D83+D85)</f>
        <v>82622</v>
      </c>
    </row>
    <row r="83" spans="2:4" ht="30" customHeight="1">
      <c r="B83" s="61" t="s">
        <v>52</v>
      </c>
      <c r="C83" s="41" t="s">
        <v>53</v>
      </c>
      <c r="D83" s="48">
        <f>SUM(D84:D84)</f>
        <v>74522</v>
      </c>
    </row>
    <row r="84" spans="2:4" ht="15.75">
      <c r="B84" s="63" t="s">
        <v>42</v>
      </c>
      <c r="C84" s="53" t="s">
        <v>56</v>
      </c>
      <c r="D84" s="22">
        <v>74522</v>
      </c>
    </row>
    <row r="85" spans="2:4" ht="15.75">
      <c r="B85" s="61" t="s">
        <v>54</v>
      </c>
      <c r="C85" s="41" t="s">
        <v>55</v>
      </c>
      <c r="D85" s="81">
        <f>SUM(D86)</f>
        <v>8100</v>
      </c>
    </row>
    <row r="86" spans="2:4" s="17" customFormat="1" ht="24.75" customHeight="1" thickBot="1">
      <c r="B86" s="64" t="s">
        <v>44</v>
      </c>
      <c r="C86" s="65" t="s">
        <v>43</v>
      </c>
      <c r="D86" s="98">
        <v>8100</v>
      </c>
    </row>
    <row r="87" spans="2:6" s="1" customFormat="1" ht="18.75" thickBot="1">
      <c r="B87" s="194" t="s">
        <v>58</v>
      </c>
      <c r="C87" s="195"/>
      <c r="D87" s="103">
        <f>D79+D82</f>
        <v>126302</v>
      </c>
      <c r="E87" s="196"/>
      <c r="F87" s="196"/>
    </row>
    <row r="88" spans="4:6" s="1" customFormat="1" ht="15">
      <c r="D88" s="99"/>
      <c r="E88" s="196"/>
      <c r="F88" s="196"/>
    </row>
    <row r="89" spans="2:4" ht="15.75">
      <c r="B89" s="10" t="s">
        <v>144</v>
      </c>
      <c r="C89" s="1"/>
      <c r="D89" s="1"/>
    </row>
    <row r="90" spans="2:4" ht="15.75">
      <c r="B90" s="10" t="s">
        <v>145</v>
      </c>
      <c r="C90" s="17"/>
      <c r="D90" s="17"/>
    </row>
    <row r="91" spans="2:4" ht="15.75">
      <c r="B91" s="18"/>
      <c r="C91" s="1"/>
      <c r="D91" s="101" t="s">
        <v>60</v>
      </c>
    </row>
    <row r="92" spans="2:4" ht="15.75">
      <c r="B92" s="1"/>
      <c r="C92" s="1"/>
      <c r="D92" s="101" t="s">
        <v>61</v>
      </c>
    </row>
  </sheetData>
  <sheetProtection password="EF44" sheet="1" objects="1" scenarios="1"/>
  <mergeCells count="22">
    <mergeCell ref="B2:D2"/>
    <mergeCell ref="B4:C4"/>
    <mergeCell ref="B5:C5"/>
    <mergeCell ref="B8:C8"/>
    <mergeCell ref="B13:C13"/>
    <mergeCell ref="B9:C9"/>
    <mergeCell ref="E87:F87"/>
    <mergeCell ref="B12:C12"/>
    <mergeCell ref="B73:C73"/>
    <mergeCell ref="B76:C76"/>
    <mergeCell ref="B77:B78"/>
    <mergeCell ref="E88:F88"/>
    <mergeCell ref="B16:C16"/>
    <mergeCell ref="B17:B18"/>
    <mergeCell ref="C17:C18"/>
    <mergeCell ref="C77:C78"/>
    <mergeCell ref="D77:D78"/>
    <mergeCell ref="B87:C87"/>
    <mergeCell ref="B14:C14"/>
    <mergeCell ref="B11:C11"/>
    <mergeCell ref="D17:D18"/>
    <mergeCell ref="B10:C10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rowBreaks count="1" manualBreakCount="1">
    <brk id="40" max="4" man="1"/>
  </rowBreaks>
  <ignoredErrors>
    <ignoredError sqref="B79:B86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M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202" t="s">
        <v>134</v>
      </c>
      <c r="C2" s="202"/>
      <c r="D2" s="202"/>
      <c r="E2" s="71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5"/>
      <c r="E3" s="25"/>
      <c r="F3" s="6"/>
      <c r="G3" s="6"/>
    </row>
    <row r="4" spans="2:13" ht="18" customHeight="1">
      <c r="B4" s="198" t="s">
        <v>71</v>
      </c>
      <c r="C4" s="199"/>
      <c r="D4" s="76" t="s">
        <v>22</v>
      </c>
      <c r="E4" s="26"/>
      <c r="F4" s="9"/>
      <c r="G4" s="9"/>
      <c r="H4" s="9"/>
      <c r="I4" s="9"/>
      <c r="J4" s="9"/>
      <c r="K4" s="9"/>
      <c r="L4" s="9"/>
      <c r="M4" s="9"/>
    </row>
    <row r="5" spans="2:5" ht="15.75">
      <c r="B5" s="197"/>
      <c r="C5" s="197"/>
      <c r="D5" s="27"/>
      <c r="E5" s="16"/>
    </row>
    <row r="6" spans="2:5" ht="41.25" customHeight="1" thickBot="1">
      <c r="B6" s="28"/>
      <c r="C6" s="28"/>
      <c r="D6" s="75" t="s">
        <v>45</v>
      </c>
      <c r="E6" s="16"/>
    </row>
    <row r="7" spans="2:5" ht="30" customHeight="1" thickBot="1">
      <c r="B7" s="30" t="s">
        <v>26</v>
      </c>
      <c r="C7" s="31"/>
      <c r="D7" s="95" t="s">
        <v>109</v>
      </c>
      <c r="E7" s="16"/>
    </row>
    <row r="8" spans="2:5" ht="15.75" customHeight="1" thickBot="1">
      <c r="B8" s="221" t="s">
        <v>101</v>
      </c>
      <c r="C8" s="222"/>
      <c r="D8" s="21">
        <v>225213</v>
      </c>
      <c r="E8" s="16"/>
    </row>
    <row r="9" spans="2:5" ht="30" customHeight="1" thickBot="1">
      <c r="B9" s="194" t="s">
        <v>28</v>
      </c>
      <c r="C9" s="195"/>
      <c r="D9" s="102">
        <f>SUM(D8:D8)</f>
        <v>225213</v>
      </c>
      <c r="E9" s="16"/>
    </row>
    <row r="10" spans="2:5" ht="19.5" customHeight="1">
      <c r="B10" s="33"/>
      <c r="C10" s="33"/>
      <c r="D10" s="91"/>
      <c r="E10" s="28"/>
    </row>
    <row r="11" spans="2:9" ht="45" customHeight="1" thickBot="1">
      <c r="B11" s="189" t="s">
        <v>59</v>
      </c>
      <c r="C11" s="189"/>
      <c r="D11" s="75" t="s">
        <v>45</v>
      </c>
      <c r="E11" s="29"/>
      <c r="I11" s="7"/>
    </row>
    <row r="12" spans="2:5" s="3" customFormat="1" ht="20.25" customHeight="1">
      <c r="B12" s="212" t="s">
        <v>21</v>
      </c>
      <c r="C12" s="214" t="s">
        <v>0</v>
      </c>
      <c r="D12" s="183" t="s">
        <v>109</v>
      </c>
      <c r="E12" s="36"/>
    </row>
    <row r="13" spans="2:5" s="3" customFormat="1" ht="27" customHeight="1">
      <c r="B13" s="213"/>
      <c r="C13" s="215"/>
      <c r="D13" s="207"/>
      <c r="E13" s="36"/>
    </row>
    <row r="14" spans="2:5" s="5" customFormat="1" ht="24.75" customHeight="1">
      <c r="B14" s="37">
        <v>42</v>
      </c>
      <c r="C14" s="38" t="s">
        <v>6</v>
      </c>
      <c r="D14" s="83">
        <f>D15+D18+D21</f>
        <v>222193</v>
      </c>
      <c r="E14" s="39"/>
    </row>
    <row r="15" spans="2:5" s="5" customFormat="1" ht="19.5" customHeight="1">
      <c r="B15" s="40">
        <v>421</v>
      </c>
      <c r="C15" s="41" t="s">
        <v>31</v>
      </c>
      <c r="D15" s="84">
        <f>SUM(D16:D17)</f>
        <v>58423</v>
      </c>
      <c r="E15" s="39"/>
    </row>
    <row r="16" spans="2:5" ht="15.75" customHeight="1">
      <c r="B16" s="44">
        <v>4211</v>
      </c>
      <c r="C16" s="45" t="s">
        <v>7</v>
      </c>
      <c r="D16" s="86">
        <v>29751</v>
      </c>
      <c r="E16" s="16"/>
    </row>
    <row r="17" spans="2:5" ht="15.75" customHeight="1">
      <c r="B17" s="44">
        <v>4213</v>
      </c>
      <c r="C17" s="45" t="s">
        <v>65</v>
      </c>
      <c r="D17" s="86">
        <v>28672</v>
      </c>
      <c r="E17" s="16"/>
    </row>
    <row r="18" spans="2:5" ht="30" customHeight="1">
      <c r="B18" s="40">
        <v>422</v>
      </c>
      <c r="C18" s="41" t="s">
        <v>92</v>
      </c>
      <c r="D18" s="84">
        <f>SUM(D19:D20)</f>
        <v>58000</v>
      </c>
      <c r="E18" s="16"/>
    </row>
    <row r="19" spans="2:5" ht="15.75" customHeight="1">
      <c r="B19" s="44">
        <v>4221</v>
      </c>
      <c r="C19" s="45" t="s">
        <v>34</v>
      </c>
      <c r="D19" s="86">
        <v>35400</v>
      </c>
      <c r="E19" s="16"/>
    </row>
    <row r="20" spans="2:5" ht="15.75" customHeight="1">
      <c r="B20" s="44">
        <v>4222</v>
      </c>
      <c r="C20" s="45" t="s">
        <v>32</v>
      </c>
      <c r="D20" s="86">
        <v>22600</v>
      </c>
      <c r="E20" s="16"/>
    </row>
    <row r="21" spans="2:5" ht="19.5" customHeight="1">
      <c r="B21" s="40">
        <v>424</v>
      </c>
      <c r="C21" s="41" t="s">
        <v>33</v>
      </c>
      <c r="D21" s="84">
        <f>SUM(D22:D24)</f>
        <v>105770</v>
      </c>
      <c r="E21" s="16"/>
    </row>
    <row r="22" spans="2:5" s="5" customFormat="1" ht="15.75" customHeight="1">
      <c r="B22" s="44">
        <v>4241</v>
      </c>
      <c r="C22" s="45" t="s">
        <v>34</v>
      </c>
      <c r="D22" s="86">
        <v>17850</v>
      </c>
      <c r="E22" s="39"/>
    </row>
    <row r="23" spans="2:5" s="5" customFormat="1" ht="15.75" customHeight="1">
      <c r="B23" s="44">
        <v>4242</v>
      </c>
      <c r="C23" s="45" t="s">
        <v>32</v>
      </c>
      <c r="D23" s="97">
        <v>38640</v>
      </c>
      <c r="E23" s="39"/>
    </row>
    <row r="24" spans="2:5" ht="15.75" customHeight="1">
      <c r="B24" s="44">
        <v>4243</v>
      </c>
      <c r="C24" s="45" t="s">
        <v>93</v>
      </c>
      <c r="D24" s="22">
        <v>49280</v>
      </c>
      <c r="E24" s="16"/>
    </row>
    <row r="25" spans="2:5" ht="24.75" customHeight="1">
      <c r="B25" s="37">
        <v>44</v>
      </c>
      <c r="C25" s="121" t="s">
        <v>39</v>
      </c>
      <c r="D25" s="89">
        <f>D26</f>
        <v>3020</v>
      </c>
      <c r="E25" s="16"/>
    </row>
    <row r="26" spans="2:5" ht="19.5" customHeight="1">
      <c r="B26" s="40">
        <v>443</v>
      </c>
      <c r="C26" s="41" t="s">
        <v>97</v>
      </c>
      <c r="D26" s="84">
        <f>SUM(D27:D28)</f>
        <v>3020</v>
      </c>
      <c r="E26" s="16"/>
    </row>
    <row r="27" spans="2:5" s="5" customFormat="1" ht="15.75" customHeight="1">
      <c r="B27" s="119">
        <v>4431</v>
      </c>
      <c r="C27" s="120" t="s">
        <v>69</v>
      </c>
      <c r="D27" s="86">
        <v>2520</v>
      </c>
      <c r="E27" s="39"/>
    </row>
    <row r="28" spans="2:5" s="5" customFormat="1" ht="15.75" customHeight="1" thickBot="1">
      <c r="B28" s="44">
        <v>4432</v>
      </c>
      <c r="C28" s="45" t="s">
        <v>40</v>
      </c>
      <c r="D28" s="86">
        <v>500</v>
      </c>
      <c r="E28" s="39"/>
    </row>
    <row r="29" spans="2:5" ht="30" customHeight="1" thickBot="1">
      <c r="B29" s="194" t="s">
        <v>29</v>
      </c>
      <c r="C29" s="195"/>
      <c r="D29" s="90">
        <f>D14+D25</f>
        <v>225213</v>
      </c>
      <c r="E29" s="16"/>
    </row>
    <row r="30" spans="2:4" ht="14.25" customHeight="1">
      <c r="B30" s="11"/>
      <c r="C30" s="12"/>
      <c r="D30" s="67"/>
    </row>
    <row r="31" spans="2:4" ht="32.25" customHeight="1">
      <c r="B31" s="10" t="s">
        <v>144</v>
      </c>
      <c r="C31" s="73"/>
      <c r="D31" s="67"/>
    </row>
    <row r="32" spans="2:4" s="16" customFormat="1" ht="46.5" customHeight="1">
      <c r="B32" s="10" t="s">
        <v>145</v>
      </c>
      <c r="C32" s="74"/>
      <c r="D32" s="72" t="s">
        <v>70</v>
      </c>
    </row>
    <row r="33" ht="15.75">
      <c r="D33" s="72"/>
    </row>
    <row r="34" ht="15.75">
      <c r="D34" s="68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29:C29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M2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202" t="s">
        <v>135</v>
      </c>
      <c r="C2" s="202"/>
      <c r="D2" s="202"/>
      <c r="E2" s="71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5"/>
      <c r="E3" s="25"/>
      <c r="F3" s="6"/>
      <c r="G3" s="6"/>
    </row>
    <row r="4" spans="2:13" ht="18" customHeight="1">
      <c r="B4" s="198" t="s">
        <v>71</v>
      </c>
      <c r="C4" s="199"/>
      <c r="D4" s="76" t="s">
        <v>22</v>
      </c>
      <c r="E4" s="26"/>
      <c r="F4" s="9"/>
      <c r="G4" s="9"/>
      <c r="H4" s="9"/>
      <c r="I4" s="9"/>
      <c r="J4" s="9"/>
      <c r="K4" s="9"/>
      <c r="L4" s="9"/>
      <c r="M4" s="9"/>
    </row>
    <row r="5" spans="2:5" ht="15.75">
      <c r="B5" s="197"/>
      <c r="C5" s="197"/>
      <c r="D5" s="27"/>
      <c r="E5" s="16"/>
    </row>
    <row r="6" spans="2:5" ht="41.25" customHeight="1" thickBot="1">
      <c r="B6" s="28"/>
      <c r="C6" s="28"/>
      <c r="D6" s="75" t="s">
        <v>45</v>
      </c>
      <c r="E6" s="16"/>
    </row>
    <row r="7" spans="2:5" ht="30" customHeight="1" thickBot="1">
      <c r="B7" s="30" t="s">
        <v>26</v>
      </c>
      <c r="C7" s="31"/>
      <c r="D7" s="95" t="s">
        <v>109</v>
      </c>
      <c r="E7" s="16"/>
    </row>
    <row r="8" spans="2:5" ht="15.75" customHeight="1" thickBot="1">
      <c r="B8" s="205" t="s">
        <v>103</v>
      </c>
      <c r="C8" s="206"/>
      <c r="D8" s="21">
        <v>8014706</v>
      </c>
      <c r="E8" s="16"/>
    </row>
    <row r="9" spans="2:5" ht="30" customHeight="1" thickBot="1">
      <c r="B9" s="194" t="s">
        <v>28</v>
      </c>
      <c r="C9" s="195"/>
      <c r="D9" s="102">
        <f>SUM(D8:D8)</f>
        <v>8014706</v>
      </c>
      <c r="E9" s="16"/>
    </row>
    <row r="10" spans="2:5" ht="19.5" customHeight="1">
      <c r="B10" s="33"/>
      <c r="C10" s="33"/>
      <c r="D10" s="91"/>
      <c r="E10" s="28"/>
    </row>
    <row r="11" spans="2:9" ht="36.75" customHeight="1" thickBot="1">
      <c r="B11" s="189" t="s">
        <v>59</v>
      </c>
      <c r="C11" s="189"/>
      <c r="D11" s="75" t="s">
        <v>45</v>
      </c>
      <c r="E11" s="29"/>
      <c r="I11" s="7"/>
    </row>
    <row r="12" spans="2:5" s="3" customFormat="1" ht="19.5" customHeight="1">
      <c r="B12" s="212" t="s">
        <v>21</v>
      </c>
      <c r="C12" s="214" t="s">
        <v>0</v>
      </c>
      <c r="D12" s="183" t="s">
        <v>109</v>
      </c>
      <c r="E12" s="36"/>
    </row>
    <row r="13" spans="2:5" s="3" customFormat="1" ht="19.5" customHeight="1">
      <c r="B13" s="213"/>
      <c r="C13" s="215"/>
      <c r="D13" s="207"/>
      <c r="E13" s="36"/>
    </row>
    <row r="14" spans="2:5" s="5" customFormat="1" ht="24.75" customHeight="1">
      <c r="B14" s="37">
        <v>45</v>
      </c>
      <c r="C14" s="38" t="s">
        <v>140</v>
      </c>
      <c r="D14" s="83">
        <f>D15</f>
        <v>8014706</v>
      </c>
      <c r="E14" s="39"/>
    </row>
    <row r="15" spans="2:5" s="5" customFormat="1" ht="19.5" customHeight="1">
      <c r="B15" s="40">
        <v>451</v>
      </c>
      <c r="C15" s="41" t="s">
        <v>141</v>
      </c>
      <c r="D15" s="84">
        <f>SUM(D16:D16)</f>
        <v>8014706</v>
      </c>
      <c r="E15" s="39"/>
    </row>
    <row r="16" spans="2:5" ht="15.75" customHeight="1" thickBot="1">
      <c r="B16" s="44">
        <v>4511</v>
      </c>
      <c r="C16" s="45" t="s">
        <v>141</v>
      </c>
      <c r="D16" s="86">
        <v>8014706</v>
      </c>
      <c r="E16" s="16"/>
    </row>
    <row r="17" spans="2:5" ht="30" customHeight="1" thickBot="1">
      <c r="B17" s="194" t="s">
        <v>29</v>
      </c>
      <c r="C17" s="195"/>
      <c r="D17" s="90">
        <f>D14</f>
        <v>8014706</v>
      </c>
      <c r="E17" s="16"/>
    </row>
    <row r="18" spans="2:4" ht="14.25" customHeight="1">
      <c r="B18" s="11"/>
      <c r="C18" s="12"/>
      <c r="D18" s="67"/>
    </row>
    <row r="19" spans="2:4" ht="32.25" customHeight="1">
      <c r="B19" s="10" t="s">
        <v>144</v>
      </c>
      <c r="C19" s="73"/>
      <c r="D19" s="67"/>
    </row>
    <row r="20" spans="2:4" s="16" customFormat="1" ht="46.5" customHeight="1">
      <c r="B20" s="10" t="s">
        <v>145</v>
      </c>
      <c r="C20" s="74"/>
      <c r="D20" s="72" t="s">
        <v>70</v>
      </c>
    </row>
    <row r="21" ht="15.75">
      <c r="D21" s="68"/>
    </row>
    <row r="22" ht="15.75">
      <c r="D22" s="68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17:C17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E5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5" ht="64.5" customHeight="1">
      <c r="B2" s="202" t="s">
        <v>136</v>
      </c>
      <c r="C2" s="202"/>
      <c r="D2" s="202"/>
      <c r="E2" s="8"/>
    </row>
    <row r="3" spans="2:4" ht="14.25" customHeight="1">
      <c r="B3" s="16"/>
      <c r="C3" s="16"/>
      <c r="D3" s="122"/>
    </row>
    <row r="4" spans="2:5" ht="18" customHeight="1">
      <c r="B4" s="198" t="s">
        <v>71</v>
      </c>
      <c r="C4" s="199"/>
      <c r="D4" s="76" t="s">
        <v>22</v>
      </c>
      <c r="E4" s="9"/>
    </row>
    <row r="5" spans="2:4" ht="15.75">
      <c r="B5" s="197"/>
      <c r="C5" s="197"/>
      <c r="D5" s="27"/>
    </row>
    <row r="6" spans="2:4" ht="41.25" customHeight="1" thickBot="1">
      <c r="B6" s="28"/>
      <c r="C6" s="28"/>
      <c r="D6" s="75" t="s">
        <v>45</v>
      </c>
    </row>
    <row r="7" spans="2:4" ht="30" customHeight="1" thickBot="1">
      <c r="B7" s="30" t="s">
        <v>26</v>
      </c>
      <c r="C7" s="31"/>
      <c r="D7" s="95" t="s">
        <v>109</v>
      </c>
    </row>
    <row r="8" spans="2:4" ht="15.75" customHeight="1" thickBot="1">
      <c r="B8" s="205" t="s">
        <v>100</v>
      </c>
      <c r="C8" s="206"/>
      <c r="D8" s="21">
        <f>(81090000*0.05)+587414.24</f>
        <v>4641914.24</v>
      </c>
    </row>
    <row r="9" spans="2:4" ht="30" customHeight="1" thickBot="1">
      <c r="B9" s="194" t="s">
        <v>28</v>
      </c>
      <c r="C9" s="195"/>
      <c r="D9" s="102">
        <f>SUM(D8:D8)</f>
        <v>4641914.24</v>
      </c>
    </row>
    <row r="10" spans="2:4" ht="19.5" customHeight="1">
      <c r="B10" s="33"/>
      <c r="C10" s="33"/>
      <c r="D10" s="91"/>
    </row>
    <row r="11" spans="2:4" ht="38.25" customHeight="1" thickBot="1">
      <c r="B11" s="189" t="s">
        <v>59</v>
      </c>
      <c r="C11" s="189"/>
      <c r="D11" s="75" t="s">
        <v>45</v>
      </c>
    </row>
    <row r="12" spans="2:4" s="3" customFormat="1" ht="19.5" customHeight="1">
      <c r="B12" s="212" t="s">
        <v>21</v>
      </c>
      <c r="C12" s="181" t="s">
        <v>0</v>
      </c>
      <c r="D12" s="183" t="s">
        <v>109</v>
      </c>
    </row>
    <row r="13" spans="2:4" s="3" customFormat="1" ht="19.5" customHeight="1">
      <c r="B13" s="213"/>
      <c r="C13" s="224"/>
      <c r="D13" s="207"/>
    </row>
    <row r="14" spans="2:4" s="5" customFormat="1" ht="24.75" customHeight="1">
      <c r="B14" s="37">
        <v>41</v>
      </c>
      <c r="C14" s="121" t="s">
        <v>66</v>
      </c>
      <c r="D14" s="83">
        <f>D15+D17+D19</f>
        <v>242681</v>
      </c>
    </row>
    <row r="15" spans="2:4" s="5" customFormat="1" ht="19.5" customHeight="1">
      <c r="B15" s="40">
        <v>411</v>
      </c>
      <c r="C15" s="126" t="s">
        <v>1</v>
      </c>
      <c r="D15" s="84">
        <f>SUM(D16)</f>
        <v>203813</v>
      </c>
    </row>
    <row r="16" spans="2:4" ht="15.75" customHeight="1">
      <c r="B16" s="42">
        <v>4111</v>
      </c>
      <c r="C16" s="127" t="s">
        <v>2</v>
      </c>
      <c r="D16" s="85">
        <v>203813</v>
      </c>
    </row>
    <row r="17" spans="2:4" ht="19.5" customHeight="1">
      <c r="B17" s="123">
        <v>412</v>
      </c>
      <c r="C17" s="128" t="s">
        <v>67</v>
      </c>
      <c r="D17" s="124">
        <f>SUM(D18)</f>
        <v>5000</v>
      </c>
    </row>
    <row r="18" spans="2:4" ht="15.75" customHeight="1">
      <c r="B18" s="42">
        <v>4121</v>
      </c>
      <c r="C18" s="127" t="s">
        <v>67</v>
      </c>
      <c r="D18" s="85">
        <v>5000</v>
      </c>
    </row>
    <row r="19" spans="2:4" s="5" customFormat="1" ht="19.5" customHeight="1">
      <c r="B19" s="40">
        <v>413</v>
      </c>
      <c r="C19" s="126" t="s">
        <v>3</v>
      </c>
      <c r="D19" s="84">
        <f>SUM(D20:D21)</f>
        <v>33868</v>
      </c>
    </row>
    <row r="20" spans="2:4" ht="15.75" customHeight="1">
      <c r="B20" s="42">
        <v>4131</v>
      </c>
      <c r="C20" s="127" t="s">
        <v>4</v>
      </c>
      <c r="D20" s="85">
        <v>30420</v>
      </c>
    </row>
    <row r="21" spans="2:4" ht="15.75" customHeight="1">
      <c r="B21" s="42">
        <v>4132</v>
      </c>
      <c r="C21" s="127" t="s">
        <v>5</v>
      </c>
      <c r="D21" s="85">
        <v>3448</v>
      </c>
    </row>
    <row r="22" spans="2:4" s="5" customFormat="1" ht="24.75" customHeight="1">
      <c r="B22" s="37">
        <v>42</v>
      </c>
      <c r="C22" s="121" t="s">
        <v>6</v>
      </c>
      <c r="D22" s="83">
        <f>D23+D26+D28+D31</f>
        <v>202648</v>
      </c>
    </row>
    <row r="23" spans="2:4" s="5" customFormat="1" ht="19.5" customHeight="1">
      <c r="B23" s="40">
        <v>421</v>
      </c>
      <c r="C23" s="126" t="s">
        <v>31</v>
      </c>
      <c r="D23" s="84">
        <f>SUM(D24:D25)</f>
        <v>28887</v>
      </c>
    </row>
    <row r="24" spans="2:4" s="5" customFormat="1" ht="15.75" customHeight="1">
      <c r="B24" s="44">
        <v>4211</v>
      </c>
      <c r="C24" s="129" t="s">
        <v>7</v>
      </c>
      <c r="D24" s="86">
        <v>21687</v>
      </c>
    </row>
    <row r="25" spans="2:4" s="5" customFormat="1" ht="15.75" customHeight="1">
      <c r="B25" s="44">
        <v>4212</v>
      </c>
      <c r="C25" s="129" t="s">
        <v>96</v>
      </c>
      <c r="D25" s="86">
        <v>7200</v>
      </c>
    </row>
    <row r="26" spans="2:4" s="5" customFormat="1" ht="19.5" customHeight="1">
      <c r="B26" s="40">
        <v>424</v>
      </c>
      <c r="C26" s="126" t="s">
        <v>33</v>
      </c>
      <c r="D26" s="84">
        <f>SUM(D27:D27)</f>
        <v>20154</v>
      </c>
    </row>
    <row r="27" spans="2:4" ht="15.75" customHeight="1">
      <c r="B27" s="44">
        <v>4242</v>
      </c>
      <c r="C27" s="129" t="s">
        <v>32</v>
      </c>
      <c r="D27" s="86">
        <v>20154</v>
      </c>
    </row>
    <row r="28" spans="2:4" s="5" customFormat="1" ht="19.5" customHeight="1">
      <c r="B28" s="40">
        <v>425</v>
      </c>
      <c r="C28" s="126" t="s">
        <v>12</v>
      </c>
      <c r="D28" s="84">
        <f>SUM(D29:D30)</f>
        <v>124503</v>
      </c>
    </row>
    <row r="29" spans="2:4" s="5" customFormat="1" ht="19.5" customHeight="1">
      <c r="B29" s="44">
        <v>4255</v>
      </c>
      <c r="C29" s="161" t="s">
        <v>16</v>
      </c>
      <c r="D29" s="86">
        <v>253</v>
      </c>
    </row>
    <row r="30" spans="2:4" ht="15.75" customHeight="1">
      <c r="B30" s="44">
        <v>4258</v>
      </c>
      <c r="C30" s="129" t="s">
        <v>35</v>
      </c>
      <c r="D30" s="86">
        <v>124250</v>
      </c>
    </row>
    <row r="31" spans="2:4" ht="15.75" customHeight="1">
      <c r="B31" s="40">
        <v>429</v>
      </c>
      <c r="C31" s="126" t="s">
        <v>94</v>
      </c>
      <c r="D31" s="84">
        <f>SUM(D32)</f>
        <v>29104</v>
      </c>
    </row>
    <row r="32" spans="2:4" s="5" customFormat="1" ht="19.5" customHeight="1">
      <c r="B32" s="44">
        <v>4292</v>
      </c>
      <c r="C32" s="129" t="s">
        <v>37</v>
      </c>
      <c r="D32" s="86">
        <v>29104</v>
      </c>
    </row>
    <row r="33" spans="2:4" ht="15.75" customHeight="1">
      <c r="B33" s="37">
        <v>45</v>
      </c>
      <c r="C33" s="121" t="s">
        <v>140</v>
      </c>
      <c r="D33" s="83">
        <f>SUM(D35)</f>
        <v>3269420</v>
      </c>
    </row>
    <row r="34" spans="2:4" ht="19.5" customHeight="1">
      <c r="B34" s="40">
        <v>451</v>
      </c>
      <c r="C34" s="126" t="s">
        <v>141</v>
      </c>
      <c r="D34" s="84">
        <f>D35</f>
        <v>3269420</v>
      </c>
    </row>
    <row r="35" spans="2:4" ht="15.75" customHeight="1" thickBot="1">
      <c r="B35" s="44">
        <v>4511</v>
      </c>
      <c r="C35" s="129" t="s">
        <v>141</v>
      </c>
      <c r="D35" s="86">
        <v>3269420</v>
      </c>
    </row>
    <row r="36" spans="2:4" ht="30" customHeight="1" thickBot="1">
      <c r="B36" s="194" t="s">
        <v>29</v>
      </c>
      <c r="C36" s="223"/>
      <c r="D36" s="90">
        <f>D14+D22+D33</f>
        <v>3714749</v>
      </c>
    </row>
    <row r="37" spans="2:4" ht="18" customHeight="1">
      <c r="B37" s="11"/>
      <c r="C37" s="12"/>
      <c r="D37" s="67"/>
    </row>
    <row r="38" spans="2:4" ht="45" customHeight="1" thickBot="1">
      <c r="B38" s="189" t="s">
        <v>72</v>
      </c>
      <c r="C38" s="189"/>
      <c r="D38" s="75" t="s">
        <v>45</v>
      </c>
    </row>
    <row r="39" spans="2:4" ht="19.5" customHeight="1">
      <c r="B39" s="212" t="s">
        <v>57</v>
      </c>
      <c r="C39" s="214" t="s">
        <v>0</v>
      </c>
      <c r="D39" s="183" t="s">
        <v>109</v>
      </c>
    </row>
    <row r="40" spans="2:4" ht="19.5" customHeight="1" thickBot="1">
      <c r="B40" s="216"/>
      <c r="C40" s="217"/>
      <c r="D40" s="184"/>
    </row>
    <row r="41" spans="2:4" ht="24.75" customHeight="1">
      <c r="B41" s="140" t="s">
        <v>50</v>
      </c>
      <c r="C41" s="38" t="s">
        <v>51</v>
      </c>
      <c r="D41" s="141">
        <f>D42</f>
        <v>44660</v>
      </c>
    </row>
    <row r="42" spans="2:4" ht="19.5" customHeight="1">
      <c r="B42" s="61" t="s">
        <v>52</v>
      </c>
      <c r="C42" s="41" t="s">
        <v>53</v>
      </c>
      <c r="D42" s="48">
        <f>SUM(D43:D43)</f>
        <v>44660</v>
      </c>
    </row>
    <row r="43" spans="2:4" ht="15.75" customHeight="1" thickBot="1">
      <c r="B43" s="63" t="s">
        <v>42</v>
      </c>
      <c r="C43" s="53" t="s">
        <v>56</v>
      </c>
      <c r="D43" s="22">
        <v>44660</v>
      </c>
    </row>
    <row r="44" spans="2:4" ht="30" customHeight="1" thickBot="1">
      <c r="B44" s="194" t="s">
        <v>58</v>
      </c>
      <c r="C44" s="195"/>
      <c r="D44" s="103">
        <f>D41</f>
        <v>44660</v>
      </c>
    </row>
    <row r="46" ht="16.5" thickBot="1"/>
    <row r="47" spans="2:4" ht="34.5" customHeight="1" thickBot="1">
      <c r="B47" s="210" t="s">
        <v>118</v>
      </c>
      <c r="C47" s="211"/>
      <c r="D47" s="102">
        <f>D9-D36-D44</f>
        <v>882505.2400000002</v>
      </c>
    </row>
    <row r="48" ht="16.5" thickBot="1"/>
    <row r="49" spans="2:4" ht="39.75" customHeight="1" thickBot="1">
      <c r="B49" s="210" t="s">
        <v>123</v>
      </c>
      <c r="C49" s="211"/>
      <c r="D49" s="102">
        <f>D9-D36</f>
        <v>927165.2400000002</v>
      </c>
    </row>
    <row r="50" spans="2:4" ht="59.25" customHeight="1" thickBot="1">
      <c r="B50" s="210" t="s">
        <v>126</v>
      </c>
      <c r="C50" s="211"/>
      <c r="D50" s="102">
        <v>-25299</v>
      </c>
    </row>
    <row r="51" spans="2:4" ht="39.75" customHeight="1" thickBot="1">
      <c r="B51" s="210" t="s">
        <v>122</v>
      </c>
      <c r="C51" s="211"/>
      <c r="D51" s="102">
        <f>D49+D50</f>
        <v>901866.2400000002</v>
      </c>
    </row>
    <row r="52" spans="2:4" ht="32.25" customHeight="1">
      <c r="B52" s="10" t="s">
        <v>144</v>
      </c>
      <c r="C52" s="73"/>
      <c r="D52" s="67"/>
    </row>
    <row r="53" spans="2:4" s="16" customFormat="1" ht="46.5" customHeight="1">
      <c r="B53" s="10" t="s">
        <v>145</v>
      </c>
      <c r="C53" s="74"/>
      <c r="D53" s="72" t="s">
        <v>70</v>
      </c>
    </row>
  </sheetData>
  <sheetProtection password="EF44" sheet="1" objects="1" scenarios="1"/>
  <mergeCells count="19">
    <mergeCell ref="D39:D40"/>
    <mergeCell ref="B2:D2"/>
    <mergeCell ref="B4:C4"/>
    <mergeCell ref="B5:C5"/>
    <mergeCell ref="B8:C8"/>
    <mergeCell ref="D12:D13"/>
    <mergeCell ref="B9:C9"/>
    <mergeCell ref="B11:C11"/>
    <mergeCell ref="B12:B13"/>
    <mergeCell ref="C12:C13"/>
    <mergeCell ref="B50:C50"/>
    <mergeCell ref="B51:C51"/>
    <mergeCell ref="B49:C49"/>
    <mergeCell ref="B44:C44"/>
    <mergeCell ref="B47:C47"/>
    <mergeCell ref="B36:C36"/>
    <mergeCell ref="B38:C38"/>
    <mergeCell ref="B39:B40"/>
    <mergeCell ref="C39:C40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ignoredErrors>
    <ignoredError sqref="B41:B43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F5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6" ht="69.75" customHeight="1">
      <c r="B2" s="202" t="s">
        <v>137</v>
      </c>
      <c r="C2" s="202"/>
      <c r="D2" s="202"/>
      <c r="E2" s="8"/>
      <c r="F2" s="8"/>
    </row>
    <row r="3" spans="2:4" ht="14.25" customHeight="1">
      <c r="B3" s="16"/>
      <c r="C3" s="16"/>
      <c r="D3" s="122"/>
    </row>
    <row r="4" spans="2:6" ht="18" customHeight="1">
      <c r="B4" s="198" t="s">
        <v>71</v>
      </c>
      <c r="C4" s="199"/>
      <c r="D4" s="76" t="s">
        <v>22</v>
      </c>
      <c r="E4" s="9"/>
      <c r="F4" s="9"/>
    </row>
    <row r="5" spans="2:4" ht="15.75">
      <c r="B5" s="197"/>
      <c r="C5" s="197"/>
      <c r="D5" s="27"/>
    </row>
    <row r="6" spans="2:4" ht="41.25" customHeight="1" thickBot="1">
      <c r="B6" s="28"/>
      <c r="C6" s="28"/>
      <c r="D6" s="75" t="s">
        <v>45</v>
      </c>
    </row>
    <row r="7" spans="2:4" ht="30" customHeight="1" thickBot="1">
      <c r="B7" s="30" t="s">
        <v>26</v>
      </c>
      <c r="C7" s="31"/>
      <c r="D7" s="95" t="s">
        <v>109</v>
      </c>
    </row>
    <row r="8" spans="2:4" ht="15.75" customHeight="1" thickBot="1">
      <c r="B8" s="205" t="s">
        <v>100</v>
      </c>
      <c r="C8" s="206"/>
      <c r="D8" s="21">
        <v>17348610</v>
      </c>
    </row>
    <row r="9" spans="2:4" ht="30" customHeight="1" thickBot="1">
      <c r="B9" s="194" t="s">
        <v>28</v>
      </c>
      <c r="C9" s="195"/>
      <c r="D9" s="102">
        <f>SUM(D8:D8)</f>
        <v>17348610</v>
      </c>
    </row>
    <row r="10" spans="2:4" ht="19.5" customHeight="1">
      <c r="B10" s="33"/>
      <c r="C10" s="33"/>
      <c r="D10" s="91"/>
    </row>
    <row r="11" spans="2:4" ht="38.25" customHeight="1" thickBot="1">
      <c r="B11" s="189" t="s">
        <v>59</v>
      </c>
      <c r="C11" s="189"/>
      <c r="D11" s="75" t="s">
        <v>45</v>
      </c>
    </row>
    <row r="12" spans="2:4" s="3" customFormat="1" ht="19.5" customHeight="1">
      <c r="B12" s="225" t="s">
        <v>21</v>
      </c>
      <c r="C12" s="225" t="s">
        <v>0</v>
      </c>
      <c r="D12" s="183" t="s">
        <v>109</v>
      </c>
    </row>
    <row r="13" spans="2:4" s="3" customFormat="1" ht="19.5" customHeight="1">
      <c r="B13" s="226"/>
      <c r="C13" s="227"/>
      <c r="D13" s="207"/>
    </row>
    <row r="14" spans="2:4" s="5" customFormat="1" ht="24.75" customHeight="1">
      <c r="B14" s="138">
        <v>41</v>
      </c>
      <c r="C14" s="139" t="s">
        <v>66</v>
      </c>
      <c r="D14" s="83">
        <f>D15+D17+D19</f>
        <v>222106</v>
      </c>
    </row>
    <row r="15" spans="2:4" s="5" customFormat="1" ht="19.5" customHeight="1">
      <c r="B15" s="130">
        <v>411</v>
      </c>
      <c r="C15" s="131" t="s">
        <v>1</v>
      </c>
      <c r="D15" s="84">
        <f>SUM(D16)</f>
        <v>185243</v>
      </c>
    </row>
    <row r="16" spans="2:4" ht="15.75" customHeight="1">
      <c r="B16" s="132">
        <v>4111</v>
      </c>
      <c r="C16" s="133" t="s">
        <v>2</v>
      </c>
      <c r="D16" s="85">
        <v>185243</v>
      </c>
    </row>
    <row r="17" spans="2:4" ht="19.5" customHeight="1">
      <c r="B17" s="134">
        <v>412</v>
      </c>
      <c r="C17" s="135" t="s">
        <v>67</v>
      </c>
      <c r="D17" s="124">
        <f>SUM(D18)</f>
        <v>5000</v>
      </c>
    </row>
    <row r="18" spans="2:4" ht="15.75" customHeight="1">
      <c r="B18" s="132">
        <v>4121</v>
      </c>
      <c r="C18" s="133" t="s">
        <v>67</v>
      </c>
      <c r="D18" s="85">
        <v>5000</v>
      </c>
    </row>
    <row r="19" spans="2:4" s="5" customFormat="1" ht="19.5" customHeight="1">
      <c r="B19" s="130">
        <v>413</v>
      </c>
      <c r="C19" s="131" t="s">
        <v>3</v>
      </c>
      <c r="D19" s="84">
        <f>SUM(D20:D21)</f>
        <v>31863</v>
      </c>
    </row>
    <row r="20" spans="2:4" ht="15.75" customHeight="1">
      <c r="B20" s="132">
        <v>4131</v>
      </c>
      <c r="C20" s="133" t="s">
        <v>4</v>
      </c>
      <c r="D20" s="85">
        <v>28713</v>
      </c>
    </row>
    <row r="21" spans="2:4" ht="15.75" customHeight="1">
      <c r="B21" s="132">
        <v>4132</v>
      </c>
      <c r="C21" s="133" t="s">
        <v>5</v>
      </c>
      <c r="D21" s="85">
        <v>3150</v>
      </c>
    </row>
    <row r="22" spans="2:4" s="5" customFormat="1" ht="24.75" customHeight="1">
      <c r="B22" s="138">
        <v>42</v>
      </c>
      <c r="C22" s="139" t="s">
        <v>6</v>
      </c>
      <c r="D22" s="83">
        <f>D23+D26+D29+D31+D34</f>
        <v>399170</v>
      </c>
    </row>
    <row r="23" spans="2:4" s="5" customFormat="1" ht="19.5" customHeight="1">
      <c r="B23" s="130">
        <v>421</v>
      </c>
      <c r="C23" s="131" t="s">
        <v>31</v>
      </c>
      <c r="D23" s="84">
        <f>SUM(D24:D25)</f>
        <v>16820</v>
      </c>
    </row>
    <row r="24" spans="2:4" s="5" customFormat="1" ht="15.75" customHeight="1">
      <c r="B24" s="136">
        <v>4211</v>
      </c>
      <c r="C24" s="137" t="s">
        <v>7</v>
      </c>
      <c r="D24" s="86">
        <v>7820</v>
      </c>
    </row>
    <row r="25" spans="2:4" s="5" customFormat="1" ht="15.75">
      <c r="B25" s="136">
        <v>4212</v>
      </c>
      <c r="C25" s="137" t="s">
        <v>96</v>
      </c>
      <c r="D25" s="86">
        <v>9000</v>
      </c>
    </row>
    <row r="26" spans="2:4" s="5" customFormat="1" ht="30" customHeight="1">
      <c r="B26" s="130">
        <v>422</v>
      </c>
      <c r="C26" s="131" t="s">
        <v>99</v>
      </c>
      <c r="D26" s="84">
        <f>SUM(D27:D28)</f>
        <v>68400</v>
      </c>
    </row>
    <row r="27" spans="2:4" s="5" customFormat="1" ht="15.75" customHeight="1">
      <c r="B27" s="136">
        <v>4221</v>
      </c>
      <c r="C27" s="137" t="s">
        <v>34</v>
      </c>
      <c r="D27" s="86">
        <v>32400</v>
      </c>
    </row>
    <row r="28" spans="2:4" s="5" customFormat="1" ht="19.5" customHeight="1">
      <c r="B28" s="136">
        <v>4222</v>
      </c>
      <c r="C28" s="137" t="s">
        <v>32</v>
      </c>
      <c r="D28" s="86">
        <v>36000</v>
      </c>
    </row>
    <row r="29" spans="2:4" s="5" customFormat="1" ht="15.75" customHeight="1">
      <c r="B29" s="130">
        <v>424</v>
      </c>
      <c r="C29" s="131" t="s">
        <v>33</v>
      </c>
      <c r="D29" s="84">
        <f>SUM(D30)</f>
        <v>114000</v>
      </c>
    </row>
    <row r="30" spans="2:4" s="5" customFormat="1" ht="19.5" customHeight="1">
      <c r="B30" s="44">
        <v>4242</v>
      </c>
      <c r="C30" s="129" t="s">
        <v>32</v>
      </c>
      <c r="D30" s="97">
        <v>114000</v>
      </c>
    </row>
    <row r="31" spans="2:4" s="5" customFormat="1" ht="19.5" customHeight="1">
      <c r="B31" s="130">
        <v>425</v>
      </c>
      <c r="C31" s="131" t="s">
        <v>12</v>
      </c>
      <c r="D31" s="84">
        <f>SUM(D32:D33)</f>
        <v>183450</v>
      </c>
    </row>
    <row r="32" spans="2:4" ht="15.75" customHeight="1">
      <c r="B32" s="136">
        <v>4253</v>
      </c>
      <c r="C32" s="55" t="s">
        <v>19</v>
      </c>
      <c r="D32" s="86">
        <v>33450</v>
      </c>
    </row>
    <row r="33" spans="2:4" ht="15.75" customHeight="1">
      <c r="B33" s="136">
        <v>4258</v>
      </c>
      <c r="C33" s="137" t="s">
        <v>35</v>
      </c>
      <c r="D33" s="86">
        <v>150000</v>
      </c>
    </row>
    <row r="34" spans="2:4" s="5" customFormat="1" ht="19.5" customHeight="1">
      <c r="B34" s="130">
        <v>429</v>
      </c>
      <c r="C34" s="131" t="s">
        <v>94</v>
      </c>
      <c r="D34" s="84">
        <f>SUM(D35)</f>
        <v>16500</v>
      </c>
    </row>
    <row r="35" spans="2:4" ht="15.75" customHeight="1" thickBot="1">
      <c r="B35" s="136">
        <v>4292</v>
      </c>
      <c r="C35" s="137" t="s">
        <v>37</v>
      </c>
      <c r="D35" s="86">
        <v>16500</v>
      </c>
    </row>
    <row r="36" spans="2:4" ht="19.5" customHeight="1" thickBot="1">
      <c r="B36" s="194" t="s">
        <v>29</v>
      </c>
      <c r="C36" s="195"/>
      <c r="D36" s="90">
        <f>D14+D22</f>
        <v>621276</v>
      </c>
    </row>
    <row r="37" spans="2:4" ht="15.75" customHeight="1">
      <c r="B37" s="11"/>
      <c r="C37" s="12"/>
      <c r="D37" s="67"/>
    </row>
    <row r="38" spans="2:4" ht="30" customHeight="1" thickBot="1">
      <c r="B38" s="189" t="s">
        <v>72</v>
      </c>
      <c r="C38" s="189"/>
      <c r="D38" s="75" t="s">
        <v>45</v>
      </c>
    </row>
    <row r="39" spans="2:4" ht="18" customHeight="1">
      <c r="B39" s="212" t="s">
        <v>57</v>
      </c>
      <c r="C39" s="214" t="s">
        <v>0</v>
      </c>
      <c r="D39" s="183" t="s">
        <v>109</v>
      </c>
    </row>
    <row r="40" spans="2:4" ht="45" customHeight="1" thickBot="1">
      <c r="B40" s="216"/>
      <c r="C40" s="217"/>
      <c r="D40" s="184"/>
    </row>
    <row r="41" spans="2:4" ht="19.5" customHeight="1">
      <c r="B41" s="140" t="s">
        <v>50</v>
      </c>
      <c r="C41" s="38" t="s">
        <v>51</v>
      </c>
      <c r="D41" s="141">
        <f>D42</f>
        <v>15600</v>
      </c>
    </row>
    <row r="42" spans="2:4" ht="19.5" customHeight="1">
      <c r="B42" s="61" t="s">
        <v>52</v>
      </c>
      <c r="C42" s="41" t="s">
        <v>53</v>
      </c>
      <c r="D42" s="48">
        <f>D43</f>
        <v>15600</v>
      </c>
    </row>
    <row r="43" spans="2:4" ht="24.75" customHeight="1" thickBot="1">
      <c r="B43" s="63" t="s">
        <v>42</v>
      </c>
      <c r="C43" s="53" t="s">
        <v>56</v>
      </c>
      <c r="D43" s="22">
        <v>15600</v>
      </c>
    </row>
    <row r="44" spans="2:4" ht="19.5" customHeight="1" thickBot="1">
      <c r="B44" s="194" t="s">
        <v>58</v>
      </c>
      <c r="C44" s="195"/>
      <c r="D44" s="103">
        <f>D41</f>
        <v>15600</v>
      </c>
    </row>
    <row r="45" ht="15.75" customHeight="1">
      <c r="E45" s="125"/>
    </row>
    <row r="46" ht="30" customHeight="1" thickBot="1"/>
    <row r="47" spans="2:4" ht="18.75" customHeight="1" thickBot="1">
      <c r="B47" s="210" t="s">
        <v>118</v>
      </c>
      <c r="C47" s="211"/>
      <c r="D47" s="102">
        <f>D9-D36-D44</f>
        <v>16711734</v>
      </c>
    </row>
    <row r="48" ht="16.5" thickBot="1"/>
    <row r="49" spans="2:4" ht="34.5" customHeight="1" thickBot="1">
      <c r="B49" s="210" t="s">
        <v>113</v>
      </c>
      <c r="C49" s="211"/>
      <c r="D49" s="102">
        <f>D9-D36</f>
        <v>16727334</v>
      </c>
    </row>
    <row r="50" spans="2:4" s="16" customFormat="1" ht="46.5" customHeight="1">
      <c r="B50" s="10" t="s">
        <v>144</v>
      </c>
      <c r="C50" s="73"/>
      <c r="D50" s="67"/>
    </row>
    <row r="51" spans="2:4" ht="30">
      <c r="B51" s="10" t="s">
        <v>145</v>
      </c>
      <c r="C51" s="74"/>
      <c r="D51" s="72" t="s">
        <v>70</v>
      </c>
    </row>
  </sheetData>
  <sheetProtection password="EF44" sheet="1" objects="1" scenarios="1"/>
  <mergeCells count="17">
    <mergeCell ref="B38:C38"/>
    <mergeCell ref="B39:B40"/>
    <mergeCell ref="B47:C47"/>
    <mergeCell ref="B11:C11"/>
    <mergeCell ref="B12:B13"/>
    <mergeCell ref="C12:C13"/>
    <mergeCell ref="C39:C40"/>
    <mergeCell ref="D39:D40"/>
    <mergeCell ref="B44:C44"/>
    <mergeCell ref="B49:C49"/>
    <mergeCell ref="B2:D2"/>
    <mergeCell ref="B4:C4"/>
    <mergeCell ref="B5:C5"/>
    <mergeCell ref="B8:C8"/>
    <mergeCell ref="B9:C9"/>
    <mergeCell ref="D12:D13"/>
    <mergeCell ref="B36:C36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ignoredErrors>
    <ignoredError sqref="B41:B43" numberStoredAsText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J2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6" width="15.28125" style="2" customWidth="1"/>
    <col min="7" max="16384" width="9.140625" style="2" customWidth="1"/>
  </cols>
  <sheetData>
    <row r="1" ht="41.25" customHeight="1"/>
    <row r="2" spans="2:10" ht="64.5" customHeight="1">
      <c r="B2" s="202" t="s">
        <v>138</v>
      </c>
      <c r="C2" s="202"/>
      <c r="D2" s="202"/>
      <c r="E2" s="8"/>
      <c r="F2" s="8"/>
      <c r="G2" s="8"/>
      <c r="H2" s="8"/>
      <c r="I2" s="8"/>
      <c r="J2" s="8"/>
    </row>
    <row r="3" spans="2:4" ht="14.25" customHeight="1">
      <c r="B3" s="16"/>
      <c r="C3" s="16"/>
      <c r="D3" s="122"/>
    </row>
    <row r="4" spans="2:10" ht="18" customHeight="1">
      <c r="B4" s="198" t="s">
        <v>71</v>
      </c>
      <c r="C4" s="199"/>
      <c r="D4" s="76" t="s">
        <v>22</v>
      </c>
      <c r="E4" s="9"/>
      <c r="F4" s="9"/>
      <c r="G4" s="9"/>
      <c r="H4" s="9"/>
      <c r="I4" s="9"/>
      <c r="J4" s="9"/>
    </row>
    <row r="5" spans="2:4" ht="15.75">
      <c r="B5" s="197"/>
      <c r="C5" s="197"/>
      <c r="D5" s="27"/>
    </row>
    <row r="6" spans="2:4" ht="41.25" customHeight="1" thickBot="1">
      <c r="B6" s="28"/>
      <c r="C6" s="28"/>
      <c r="D6" s="75" t="s">
        <v>45</v>
      </c>
    </row>
    <row r="7" spans="2:4" ht="30" customHeight="1" thickBot="1">
      <c r="B7" s="30" t="s">
        <v>26</v>
      </c>
      <c r="C7" s="31"/>
      <c r="D7" s="95" t="s">
        <v>109</v>
      </c>
    </row>
    <row r="8" spans="2:4" ht="15.75" customHeight="1" thickBot="1">
      <c r="B8" s="205" t="s">
        <v>100</v>
      </c>
      <c r="C8" s="206"/>
      <c r="D8" s="21">
        <v>14738825</v>
      </c>
    </row>
    <row r="9" spans="2:4" ht="30" customHeight="1" thickBot="1">
      <c r="B9" s="194" t="s">
        <v>28</v>
      </c>
      <c r="C9" s="195"/>
      <c r="D9" s="102">
        <f>SUM(D8:D8)</f>
        <v>14738825</v>
      </c>
    </row>
    <row r="10" spans="2:4" ht="19.5" customHeight="1">
      <c r="B10" s="33"/>
      <c r="C10" s="33"/>
      <c r="D10" s="91"/>
    </row>
    <row r="11" spans="2:6" ht="36.75" customHeight="1" thickBot="1">
      <c r="B11" s="189" t="s">
        <v>59</v>
      </c>
      <c r="C11" s="189"/>
      <c r="D11" s="75" t="s">
        <v>45</v>
      </c>
      <c r="F11" s="7"/>
    </row>
    <row r="12" spans="2:4" s="3" customFormat="1" ht="19.5" customHeight="1">
      <c r="B12" s="225" t="s">
        <v>21</v>
      </c>
      <c r="C12" s="225" t="s">
        <v>0</v>
      </c>
      <c r="D12" s="183" t="s">
        <v>109</v>
      </c>
    </row>
    <row r="13" spans="2:4" s="3" customFormat="1" ht="19.5" customHeight="1">
      <c r="B13" s="226"/>
      <c r="C13" s="227"/>
      <c r="D13" s="207"/>
    </row>
    <row r="14" spans="2:4" s="5" customFormat="1" ht="24.75" customHeight="1">
      <c r="B14" s="138">
        <v>42</v>
      </c>
      <c r="C14" s="139" t="s">
        <v>6</v>
      </c>
      <c r="D14" s="83">
        <f>D15+D17+D21</f>
        <v>268625</v>
      </c>
    </row>
    <row r="15" spans="2:4" s="5" customFormat="1" ht="19.5" customHeight="1">
      <c r="B15" s="130">
        <v>424</v>
      </c>
      <c r="C15" s="131" t="s">
        <v>33</v>
      </c>
      <c r="D15" s="84">
        <f>SUM(D16)</f>
        <v>120000</v>
      </c>
    </row>
    <row r="16" spans="2:4" ht="15.75" customHeight="1">
      <c r="B16" s="136">
        <v>4242</v>
      </c>
      <c r="C16" s="137" t="s">
        <v>32</v>
      </c>
      <c r="D16" s="86">
        <v>120000</v>
      </c>
    </row>
    <row r="17" spans="2:4" s="5" customFormat="1" ht="19.5" customHeight="1">
      <c r="B17" s="130">
        <v>425</v>
      </c>
      <c r="C17" s="131" t="s">
        <v>12</v>
      </c>
      <c r="D17" s="84">
        <f>SUM(D18:D20)</f>
        <v>138125</v>
      </c>
    </row>
    <row r="18" spans="2:4" ht="15.75" customHeight="1">
      <c r="B18" s="136">
        <v>4253</v>
      </c>
      <c r="C18" s="55" t="s">
        <v>19</v>
      </c>
      <c r="D18" s="86">
        <v>15000</v>
      </c>
    </row>
    <row r="19" spans="2:4" ht="15.75" customHeight="1">
      <c r="B19" s="136">
        <v>4257</v>
      </c>
      <c r="C19" s="137" t="s">
        <v>17</v>
      </c>
      <c r="D19" s="86">
        <v>53125</v>
      </c>
    </row>
    <row r="20" spans="2:4" ht="15.75" customHeight="1">
      <c r="B20" s="136">
        <v>4258</v>
      </c>
      <c r="C20" s="137" t="s">
        <v>35</v>
      </c>
      <c r="D20" s="86">
        <v>70000</v>
      </c>
    </row>
    <row r="21" spans="2:4" ht="19.5" customHeight="1">
      <c r="B21" s="130">
        <v>429</v>
      </c>
      <c r="C21" s="131" t="s">
        <v>94</v>
      </c>
      <c r="D21" s="84">
        <f>SUM(D22)</f>
        <v>10500</v>
      </c>
    </row>
    <row r="22" spans="2:4" ht="15.75" customHeight="1">
      <c r="B22" s="136">
        <v>4292</v>
      </c>
      <c r="C22" s="137" t="s">
        <v>37</v>
      </c>
      <c r="D22" s="86">
        <v>10500</v>
      </c>
    </row>
    <row r="23" spans="2:4" ht="30" customHeight="1">
      <c r="B23" s="138">
        <v>45</v>
      </c>
      <c r="C23" s="139" t="s">
        <v>140</v>
      </c>
      <c r="D23" s="83">
        <f>D24</f>
        <v>14470200</v>
      </c>
    </row>
    <row r="24" spans="2:4" ht="14.25" customHeight="1">
      <c r="B24" s="130">
        <v>451</v>
      </c>
      <c r="C24" s="131" t="s">
        <v>141</v>
      </c>
      <c r="D24" s="84">
        <f>SUM(D25)</f>
        <v>14470200</v>
      </c>
    </row>
    <row r="25" spans="2:4" ht="16.5" thickBot="1">
      <c r="B25" s="136">
        <v>4511</v>
      </c>
      <c r="C25" s="137" t="s">
        <v>141</v>
      </c>
      <c r="D25" s="86">
        <v>14470200</v>
      </c>
    </row>
    <row r="26" spans="2:4" ht="18.75" thickBot="1">
      <c r="B26" s="228" t="s">
        <v>29</v>
      </c>
      <c r="C26" s="229"/>
      <c r="D26" s="90">
        <f>D14+D23</f>
        <v>14738825</v>
      </c>
    </row>
    <row r="27" ht="32.25" customHeight="1"/>
    <row r="28" spans="2:4" s="16" customFormat="1" ht="46.5" customHeight="1">
      <c r="B28" s="10" t="s">
        <v>144</v>
      </c>
      <c r="C28" s="73"/>
      <c r="D28" s="67"/>
    </row>
    <row r="29" spans="2:4" ht="30">
      <c r="B29" s="10" t="s">
        <v>145</v>
      </c>
      <c r="C29" s="74"/>
      <c r="D29" s="72" t="s">
        <v>70</v>
      </c>
    </row>
  </sheetData>
  <sheetProtection password="EF44" sheet="1" objects="1" scenarios="1"/>
  <mergeCells count="10">
    <mergeCell ref="B26:C26"/>
    <mergeCell ref="B2:D2"/>
    <mergeCell ref="B4:C4"/>
    <mergeCell ref="B5:C5"/>
    <mergeCell ref="B8:C8"/>
    <mergeCell ref="D12:D13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2018. godinu str. &amp;P od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2018-06-29T14:58:26Z</cp:lastPrinted>
  <dcterms:created xsi:type="dcterms:W3CDTF">1996-10-14T23:33:28Z</dcterms:created>
  <dcterms:modified xsi:type="dcterms:W3CDTF">2020-09-10T07:53:24Z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