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28830" windowHeight="6345" tabRatio="790" activeTab="0"/>
  </bookViews>
  <sheets>
    <sheet name="FP prihodi 2017." sheetId="1" r:id="rId1"/>
    <sheet name="FP rashodi 2017." sheetId="2" r:id="rId2"/>
    <sheet name="Plan DI 2017." sheetId="3" r:id="rId3"/>
    <sheet name="Rashodi 2017. HRZZ" sheetId="4" r:id="rId4"/>
    <sheet name="Rashodi 2017. UKF" sheetId="5" r:id="rId5"/>
    <sheet name="Rashodi 2017. Fond" sheetId="6" r:id="rId6"/>
    <sheet name="Rashodi 2017.  ESF doktorandi" sheetId="7" r:id="rId7"/>
    <sheet name="Rashodi 2017. HR-CH" sheetId="8" r:id="rId8"/>
  </sheets>
  <definedNames>
    <definedName name="_xlnm.Print_Area" localSheetId="0">'FP prihodi 2017.'!$A$1:$E$54</definedName>
    <definedName name="_xlnm.Print_Area" localSheetId="1">'FP rashodi 2017.'!$A$1:$E$84</definedName>
    <definedName name="_xlnm.Print_Area" localSheetId="2">'Plan DI 2017.'!$A$1:$E$24</definedName>
    <definedName name="_xlnm.Print_Area" localSheetId="6">'Rashodi 2017.  ESF doktorandi'!$A$1:$F$34</definedName>
    <definedName name="_xlnm.Print_Area" localSheetId="5">'Rashodi 2017. Fond'!$A$1:$E$22</definedName>
    <definedName name="_xlnm.Print_Area" localSheetId="7">'Rashodi 2017. HR-CH'!$A$1:$E$33</definedName>
    <definedName name="_xlnm.Print_Area" localSheetId="3">'Rashodi 2017. HRZZ'!$A$1:$E$96</definedName>
    <definedName name="_xlnm.Print_Area" localSheetId="4">'Rashodi 2017. UKF'!$A$1:$E$34</definedName>
    <definedName name="_xlnm.Print_Titles" localSheetId="1">'FP rashodi 2017.'!$21:$23</definedName>
  </definedNames>
  <calcPr fullCalcOnLoad="1"/>
</workbook>
</file>

<file path=xl/sharedStrings.xml><?xml version="1.0" encoding="utf-8"?>
<sst xmlns="http://schemas.openxmlformats.org/spreadsheetml/2006/main" count="352" uniqueCount="139">
  <si>
    <t>Naziv računa</t>
  </si>
  <si>
    <t>Plaće</t>
  </si>
  <si>
    <t>Plaće za redovan rad</t>
  </si>
  <si>
    <t>Doprinosi na plaće</t>
  </si>
  <si>
    <t xml:space="preserve">Doprinosi za zdravstveno osiguranje </t>
  </si>
  <si>
    <t>Doprinosi za zapošljavanje</t>
  </si>
  <si>
    <t>Materijalni rashodi</t>
  </si>
  <si>
    <t>Službena putovanja</t>
  </si>
  <si>
    <t>Naknade za prijevoz, za rad na terenu i odvojeni život</t>
  </si>
  <si>
    <t>Rashodi za materijal i energiju</t>
  </si>
  <si>
    <t>Uredski materijal i ostali materijalni rashodi</t>
  </si>
  <si>
    <t>Energija</t>
  </si>
  <si>
    <t>Rashodi za usluge</t>
  </si>
  <si>
    <t>Usluge telefona, pošte i prijevoza</t>
  </si>
  <si>
    <t>Usluge tekućeg i investicijskog održavanja</t>
  </si>
  <si>
    <t>Komunalne usluge</t>
  </si>
  <si>
    <t>Zakupnine i najamnine</t>
  </si>
  <si>
    <t>Intelektualne i osobne usluge</t>
  </si>
  <si>
    <t>Ostale usluge</t>
  </si>
  <si>
    <t>Usluge promidžbe i informiranja</t>
  </si>
  <si>
    <t>Ostali prihodi</t>
  </si>
  <si>
    <t>Račun rashoda</t>
  </si>
  <si>
    <t>Hrvatska zaklada za znanost</t>
  </si>
  <si>
    <t>Naziv neprofitne organizacije:</t>
  </si>
  <si>
    <t>Prihodi od imovine</t>
  </si>
  <si>
    <t>Prihodi od donacija</t>
  </si>
  <si>
    <t>PLAN PRIHODA</t>
  </si>
  <si>
    <t xml:space="preserve">Ukupno </t>
  </si>
  <si>
    <t>UKUPNO PRIHODI</t>
  </si>
  <si>
    <t>UKUPNO RASHODI</t>
  </si>
  <si>
    <t>Rashodi amortizacije</t>
  </si>
  <si>
    <t>Naknade troškova radnicima</t>
  </si>
  <si>
    <t>Naknade troškova službenih putovanja</t>
  </si>
  <si>
    <t>Naknade ostalim osobama izvan radnog odnosa</t>
  </si>
  <si>
    <t>Naknade za obavljanje aktivnosti</t>
  </si>
  <si>
    <t>Zdravstvene usluge</t>
  </si>
  <si>
    <t>Računalne usluge</t>
  </si>
  <si>
    <t>Amortizacija</t>
  </si>
  <si>
    <t>Reprezentacija</t>
  </si>
  <si>
    <t>Članarine</t>
  </si>
  <si>
    <t>Financijski rashodi</t>
  </si>
  <si>
    <t>Negativne tečajne razlike</t>
  </si>
  <si>
    <t>Ostali rashodi</t>
  </si>
  <si>
    <t>0221</t>
  </si>
  <si>
    <t>Ulaganja u računalne programe</t>
  </si>
  <si>
    <t>0261</t>
  </si>
  <si>
    <t>Iznosi u kunama, bez lipa</t>
  </si>
  <si>
    <t>Neproizvedena dugotrajna imovina</t>
  </si>
  <si>
    <t>Nematerijalna imovina</t>
  </si>
  <si>
    <t>01</t>
  </si>
  <si>
    <t>012</t>
  </si>
  <si>
    <t>02</t>
  </si>
  <si>
    <t>Proizvedena dugotrajna imovina</t>
  </si>
  <si>
    <t>022</t>
  </si>
  <si>
    <t>Postrojenja i oprema</t>
  </si>
  <si>
    <t>026</t>
  </si>
  <si>
    <t>Nematerijalna proizvedena imovina</t>
  </si>
  <si>
    <t>Uredska oprema i namještaj</t>
  </si>
  <si>
    <t>Račun izdatka</t>
  </si>
  <si>
    <t>UKUPNO IZDATCI</t>
  </si>
  <si>
    <t>PLAN RASHODA</t>
  </si>
  <si>
    <t>predsjednik Upravnog odbora</t>
  </si>
  <si>
    <t>akademik Dario Vretenar</t>
  </si>
  <si>
    <t>0123</t>
  </si>
  <si>
    <t>0124</t>
  </si>
  <si>
    <t>Zatezne kamate</t>
  </si>
  <si>
    <t>Neotpisana vrijednost i drugi rashodi otuđene i rashodovane dugotrajne imovine</t>
  </si>
  <si>
    <t>Stručno usavršavanje radnika</t>
  </si>
  <si>
    <t>Rashodi za radnike</t>
  </si>
  <si>
    <t>Ostali rashodi za radnike</t>
  </si>
  <si>
    <t>Sitni inventar</t>
  </si>
  <si>
    <t>Bankarske usluge i usluge platnog prometa</t>
  </si>
  <si>
    <t>predsjednik Upravnog odbora
akademik Dario Vretenar</t>
  </si>
  <si>
    <t xml:space="preserve">Naziv neprofitne organizacije: </t>
  </si>
  <si>
    <t>PLAN NABAVE DUGOTRAJNE IMOVINE</t>
  </si>
  <si>
    <t>Račun prihoda</t>
  </si>
  <si>
    <t>Prihodi od financijske imovine</t>
  </si>
  <si>
    <t>Prihodi od pozitivnih tečajnih razlika</t>
  </si>
  <si>
    <t>Prihodi od donacija iz proračuna</t>
  </si>
  <si>
    <t>Prihodi od donacija iz državnog proračuna (doktorandi Zaklade)</t>
  </si>
  <si>
    <t>Prihodi od donacija iz državnog proračuna (STP II projekt - UKF)</t>
  </si>
  <si>
    <t>Prihodi od naknade štete i refundacija</t>
  </si>
  <si>
    <t>Prihodi od refundacija</t>
  </si>
  <si>
    <t>Plan 2017.</t>
  </si>
  <si>
    <t>Račun 5221 Ukupno preneseni višak prihoda iz prethodnih godina</t>
  </si>
  <si>
    <t xml:space="preserve">1. Korištenje prenesenog viška prihoda u 2017. godini (za rad Zaklade iz prihoda od osnovne imovine Zaklade iz 2016.) </t>
  </si>
  <si>
    <t>Račun 2922 Odgođeno priznavanje prihoda</t>
  </si>
  <si>
    <t>Kamate na oročena sredstva i depozite po viđenju (osnovna imovina)</t>
  </si>
  <si>
    <t>Prihodi od donacija iz državnog proračuna (HRVATSKO-ŠVICARSKI ISTRAŽIVAČKI PROGRAM)</t>
  </si>
  <si>
    <t>Prihodi od trgovačkih društava i ostalih pravnih osoba</t>
  </si>
  <si>
    <t xml:space="preserve">SVEUKUPNO </t>
  </si>
  <si>
    <t>Naknade članovima u predstavničkim i izvršnim tijelima, povjerenstvima i slično</t>
  </si>
  <si>
    <t>Naknade ostalih troškova</t>
  </si>
  <si>
    <t>Ostali nespomenuti materijalni rashodi</t>
  </si>
  <si>
    <t>Otpisana potraživanja</t>
  </si>
  <si>
    <t>Licence</t>
  </si>
  <si>
    <t>Ostali financijski rashodi</t>
  </si>
  <si>
    <t>Ostali nespomenuti rashodi</t>
  </si>
  <si>
    <t>Prihodi od donacija (iz proračuna)</t>
  </si>
  <si>
    <t xml:space="preserve">Prihodi od donacija (iz proračuna) </t>
  </si>
  <si>
    <t>Doprinosi za zapošljavanje osoba s invaliditetom</t>
  </si>
  <si>
    <t xml:space="preserve">Ostale usluge </t>
  </si>
  <si>
    <t>Prihodi od donacija (od trgovačkih društava i ostalih pravnih osoba)</t>
  </si>
  <si>
    <t>Razlika između prihoda i rashoda u 2017. godini koja će biti prenesena u sljedeću godinu</t>
  </si>
  <si>
    <t xml:space="preserve">Prihodi od donacija </t>
  </si>
  <si>
    <t>Razlika između prihoda i rashoda u 2017. godini koja će se pokriti iz prenesenog viška iz prethodnih godina</t>
  </si>
  <si>
    <t>SVEUKUPNO</t>
  </si>
  <si>
    <t>UKUPNO</t>
  </si>
  <si>
    <t>Ostala prava - ulaganja na tuđoj imovini radi prava korištenja</t>
  </si>
  <si>
    <t xml:space="preserve">Razlika između primitaka i izdataka u 2017. godini </t>
  </si>
  <si>
    <t>Prihodi od donacija iz državnog proračuna (programi i projekti Zaklade)</t>
  </si>
  <si>
    <t>Prihodi od donacija iz državnog proračuna (programi i projekti Zaklade - poslovanje Zaklade)</t>
  </si>
  <si>
    <t>Prihodi od trgovačkih društava i ostalih pravnih osoba (FZOEU)</t>
  </si>
  <si>
    <t>Prihodi od donacija iz državnog proračuna (NEOS sustav)</t>
  </si>
  <si>
    <t>2. Korištenje prenesenog viška prihoda u 2017. godini (za projekte Zaklade iz prenesenog viška za financiranje znanstveno-istraživačkih projekata)</t>
  </si>
  <si>
    <t>1. Odgođeni prihod u 2017. godini (za doktorande Zaklade)</t>
  </si>
  <si>
    <t xml:space="preserve">2. Ostatak odgođenog prihoda u 2017. godini (NEOS sustav) </t>
  </si>
  <si>
    <t>DRUGI REBALANS FINANCIJSKOG PLANA - Plan prihoda za 2017. godinu (sve aktivnosti Zaklade)</t>
  </si>
  <si>
    <t>DRUGI REBALANS FINANCIJSKOG PLANA - Plan rashoda za 2017. godinu (sve aktivnosti Zaklade)</t>
  </si>
  <si>
    <t>DRUGI REBALANS PLANA NABAVE DUGOTRAJNE IMOVINE (sve aktivnosti Zaklade)</t>
  </si>
  <si>
    <t>DRUGI REBALANS FINANCIJSKOG PLANA - Plan rashoda za 2017. godinu (aktivnosti PROGRAMI I PROJEKTI ZAKLADE I PROGRAM DOKTORANADA I POSLIJEDOKTORANADA ZAKLADE)</t>
  </si>
  <si>
    <t>DRUGI REBALANS FINANCIJSKOG PLANA - Plan rashoda za 2017. godinu (aktivnost STPII projekt - Fond „Jedinstvo uz pomoć znanja“)</t>
  </si>
  <si>
    <t>DRUGI REBALANS FINANCIJSKOG PLANA - Plan rashoda za 2017. godinu (aktivnost Program poticanja istraživačkih i razvojnih aktivnosti u području klimatskih promjena u suradnji s Fondom za zaštitu okoliša i energetsku učinkovitost)</t>
  </si>
  <si>
    <t>DRUGI REBALANS FINANCIJSKOG PLANA - Plan rashoda za 2017. godinu (aktivnost Projekt razvoja karijera mladih istraživača – izobrazba novih doktora znanosti)</t>
  </si>
  <si>
    <t>DRUGI REBALANS FINANCIJSKOG PLANA - Plan rashoda za 2017. godinu (aktivnost HRVATSKO- ŠVICARSKI ISTRAŽIVAČKI PROGRAM)</t>
  </si>
  <si>
    <t>Razlika između prihoda i rashoda za za financiranje znanstveno-istraživačkih projekata u 2017. godini koja će se pokriti iz prenesenog viška iz prethodnih godina</t>
  </si>
  <si>
    <t>Razlika između prihoda i rashoda u 2017. godini koja će se pokriti iz prenesenog viška iz prethodnih godina, a odnosi se na aktivnost Projekt razvoja karijera mladih istraživača – izobrazba novih doktora znanosti)</t>
  </si>
  <si>
    <t>**U ovom iznosu se nalazi i 10.000.000 kn osnovne imovine koja se ne smije trošiti.</t>
  </si>
  <si>
    <t xml:space="preserve">   </t>
  </si>
  <si>
    <t>Ostali nespomenuti prihodi</t>
  </si>
  <si>
    <t>Ostali nespomenuti prihodi (povrati od projekata)</t>
  </si>
  <si>
    <t>3.Razlika između prihoda i rashoda u 2017. godini koja će se pokriti iz prenesenog viška iz prethodnih godina, a odnosi se na aktivnost Projekt razvoja karijera mladih istraživača – izobrazba novih doktora znanosti)</t>
  </si>
  <si>
    <t>Razlika između prihoda i rashoda u 2017. godini koja će biti pripisana ostatku prenesenog viška prihoda iz prethodnih godina*</t>
  </si>
  <si>
    <t>*Ovaj iznos odnosi se na prijenos u naredne poslovne godine za doktorande Zaklade.</t>
  </si>
  <si>
    <t>Korištenje prenesenog viška prihoda u 2017. godini**</t>
  </si>
  <si>
    <t>4. Ostatak prenesenog viška prihoda iz prethodnih godina***</t>
  </si>
  <si>
    <t>**U ovom iznosu se nalazi i 64.086 kn rashoda za aktivnost Projekt razvoja karijera mladih istraživača – izobrazba novih doktora znanosti) koji će se Zakladi refundirati u 2018. godini.</t>
  </si>
  <si>
    <t>Broj: O-3641-2017</t>
  </si>
  <si>
    <t>Zagreb, 29.11.2017.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</si>
</sst>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_ ;\-#,##0\ "/>
  </numFmts>
  <fonts count="6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10"/>
      <name val="Arial"/>
      <family val="2"/>
    </font>
    <font>
      <b/>
      <sz val="12"/>
      <color indexed="8"/>
      <name val="Arial"/>
      <family val="2"/>
    </font>
    <font>
      <b/>
      <i/>
      <sz val="12"/>
      <color indexed="10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rgb="FFFF0000"/>
      <name val="Arial"/>
      <family val="2"/>
    </font>
    <font>
      <b/>
      <sz val="12"/>
      <color theme="1"/>
      <name val="Arial"/>
      <family val="2"/>
    </font>
    <font>
      <b/>
      <i/>
      <sz val="12"/>
      <color rgb="FFFF00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/>
      <right/>
      <top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/>
    </border>
    <border>
      <left style="medium"/>
      <right>
        <color indexed="63"/>
      </right>
      <top style="thin"/>
      <bottom/>
    </border>
    <border>
      <left style="thin"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/>
      <top style="medium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0" fillId="0" borderId="0">
      <alignment/>
      <protection/>
    </xf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  <xf numFmtId="0" fontId="6" fillId="0" borderId="0" xfId="0" applyFont="1" applyAlignment="1">
      <alignment/>
    </xf>
    <xf numFmtId="3" fontId="9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3" fontId="9" fillId="0" borderId="0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 quotePrefix="1">
      <alignment horizontal="center" vertical="center"/>
    </xf>
    <xf numFmtId="3" fontId="56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 vertical="center"/>
    </xf>
    <xf numFmtId="3" fontId="4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vertical="center"/>
    </xf>
    <xf numFmtId="3" fontId="3" fillId="0" borderId="10" xfId="0" applyNumberFormat="1" applyFont="1" applyFill="1" applyBorder="1" applyAlignment="1" quotePrefix="1">
      <alignment horizontal="right" vertical="center" wrapText="1"/>
    </xf>
    <xf numFmtId="3" fontId="3" fillId="0" borderId="1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wrapText="1"/>
    </xf>
    <xf numFmtId="3" fontId="9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 quotePrefix="1">
      <alignment horizontal="left"/>
    </xf>
    <xf numFmtId="3" fontId="7" fillId="0" borderId="12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left" wrapText="1"/>
    </xf>
    <xf numFmtId="3" fontId="2" fillId="0" borderId="0" xfId="0" applyNumberFormat="1" applyFont="1" applyFill="1" applyBorder="1" applyAlignment="1">
      <alignment horizontal="left" wrapText="1"/>
    </xf>
    <xf numFmtId="3" fontId="2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horizontal="left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left" vertical="center" wrapText="1"/>
    </xf>
    <xf numFmtId="3" fontId="4" fillId="0" borderId="0" xfId="0" applyNumberFormat="1" applyFont="1" applyFill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11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57" fillId="0" borderId="0" xfId="0" applyFont="1" applyFill="1" applyAlignment="1">
      <alignment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right"/>
    </xf>
    <xf numFmtId="4" fontId="9" fillId="0" borderId="0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Alignment="1">
      <alignment horizontal="center"/>
    </xf>
    <xf numFmtId="3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 quotePrefix="1">
      <alignment/>
    </xf>
    <xf numFmtId="0" fontId="10" fillId="0" borderId="0" xfId="0" applyFont="1" applyFill="1" applyAlignment="1">
      <alignment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vertical="center"/>
    </xf>
    <xf numFmtId="3" fontId="3" fillId="0" borderId="24" xfId="0" applyNumberFormat="1" applyFont="1" applyFill="1" applyBorder="1" applyAlignment="1" quotePrefix="1">
      <alignment horizontal="right" wrapText="1"/>
    </xf>
    <xf numFmtId="3" fontId="9" fillId="0" borderId="0" xfId="0" applyNumberFormat="1" applyFont="1" applyFill="1" applyBorder="1" applyAlignment="1">
      <alignment horizontal="right"/>
    </xf>
    <xf numFmtId="0" fontId="57" fillId="0" borderId="0" xfId="0" applyFont="1" applyFill="1" applyAlignment="1">
      <alignment vertical="center"/>
    </xf>
    <xf numFmtId="0" fontId="0" fillId="0" borderId="0" xfId="0" applyFont="1" applyAlignment="1">
      <alignment horizontal="center"/>
    </xf>
    <xf numFmtId="3" fontId="58" fillId="0" borderId="0" xfId="0" applyNumberFormat="1" applyFont="1" applyFill="1" applyBorder="1" applyAlignment="1">
      <alignment vertical="center"/>
    </xf>
    <xf numFmtId="3" fontId="2" fillId="0" borderId="25" xfId="0" applyNumberFormat="1" applyFont="1" applyFill="1" applyBorder="1" applyAlignment="1">
      <alignment horizontal="right" vertical="center"/>
    </xf>
    <xf numFmtId="3" fontId="2" fillId="0" borderId="1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 wrapText="1"/>
    </xf>
    <xf numFmtId="3" fontId="59" fillId="0" borderId="10" xfId="0" applyNumberFormat="1" applyFont="1" applyFill="1" applyBorder="1" applyAlignment="1">
      <alignment horizontal="right" vertical="center"/>
    </xf>
    <xf numFmtId="3" fontId="57" fillId="0" borderId="10" xfId="0" applyNumberFormat="1" applyFont="1" applyFill="1" applyBorder="1" applyAlignment="1">
      <alignment horizontal="right" vertical="center"/>
    </xf>
    <xf numFmtId="3" fontId="60" fillId="0" borderId="10" xfId="0" applyNumberFormat="1" applyFont="1" applyFill="1" applyBorder="1" applyAlignment="1">
      <alignment horizontal="right"/>
    </xf>
    <xf numFmtId="3" fontId="60" fillId="0" borderId="10" xfId="0" applyNumberFormat="1" applyFont="1" applyFill="1" applyBorder="1" applyAlignment="1">
      <alignment horizontal="right" vertical="center"/>
    </xf>
    <xf numFmtId="3" fontId="60" fillId="0" borderId="11" xfId="0" applyNumberFormat="1" applyFont="1" applyFill="1" applyBorder="1" applyAlignment="1">
      <alignment horizontal="right" vertical="center"/>
    </xf>
    <xf numFmtId="3" fontId="57" fillId="0" borderId="25" xfId="0" applyNumberFormat="1" applyFont="1" applyFill="1" applyBorder="1" applyAlignment="1">
      <alignment horizontal="right" vertical="center"/>
    </xf>
    <xf numFmtId="3" fontId="59" fillId="0" borderId="11" xfId="0" applyNumberFormat="1" applyFont="1" applyFill="1" applyBorder="1" applyAlignment="1">
      <alignment horizontal="right" vertical="center"/>
    </xf>
    <xf numFmtId="3" fontId="59" fillId="0" borderId="26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vertical="center"/>
    </xf>
    <xf numFmtId="3" fontId="2" fillId="0" borderId="26" xfId="0" applyNumberFormat="1" applyFont="1" applyFill="1" applyBorder="1" applyAlignment="1">
      <alignment vertical="center"/>
    </xf>
    <xf numFmtId="3" fontId="2" fillId="0" borderId="26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3" fontId="3" fillId="0" borderId="10" xfId="0" applyNumberFormat="1" applyFont="1" applyFill="1" applyBorder="1" applyAlignment="1">
      <alignment horizontal="right" vertical="center"/>
    </xf>
    <xf numFmtId="3" fontId="3" fillId="0" borderId="27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3" fontId="9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3" fontId="9" fillId="0" borderId="26" xfId="0" applyNumberFormat="1" applyFont="1" applyFill="1" applyBorder="1" applyAlignment="1">
      <alignment vertical="center"/>
    </xf>
    <xf numFmtId="3" fontId="9" fillId="0" borderId="26" xfId="0" applyNumberFormat="1" applyFont="1" applyFill="1" applyBorder="1" applyAlignment="1">
      <alignment horizontal="right" vertical="center"/>
    </xf>
    <xf numFmtId="0" fontId="2" fillId="0" borderId="28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left" vertical="center" wrapText="1"/>
    </xf>
    <xf numFmtId="3" fontId="57" fillId="0" borderId="25" xfId="0" applyNumberFormat="1" applyFont="1" applyFill="1" applyBorder="1" applyAlignment="1">
      <alignment horizontal="right" vertical="center" wrapText="1"/>
    </xf>
    <xf numFmtId="0" fontId="2" fillId="0" borderId="30" xfId="0" applyNumberFormat="1" applyFont="1" applyFill="1" applyBorder="1" applyAlignment="1">
      <alignment horizontal="center" vertical="center" wrapText="1"/>
    </xf>
    <xf numFmtId="0" fontId="2" fillId="0" borderId="31" xfId="0" applyNumberFormat="1" applyFont="1" applyFill="1" applyBorder="1" applyAlignment="1">
      <alignment horizontal="left" vertical="center" wrapText="1"/>
    </xf>
    <xf numFmtId="0" fontId="3" fillId="0" borderId="30" xfId="0" applyNumberFormat="1" applyFont="1" applyFill="1" applyBorder="1" applyAlignment="1">
      <alignment horizontal="center" vertical="center" wrapText="1"/>
    </xf>
    <xf numFmtId="0" fontId="3" fillId="0" borderId="31" xfId="0" applyNumberFormat="1" applyFont="1" applyFill="1" applyBorder="1" applyAlignment="1">
      <alignment horizontal="left" vertical="center" wrapText="1"/>
    </xf>
    <xf numFmtId="3" fontId="60" fillId="0" borderId="25" xfId="0" applyNumberFormat="1" applyFont="1" applyFill="1" applyBorder="1" applyAlignment="1">
      <alignment horizontal="right" vertical="center" wrapText="1"/>
    </xf>
    <xf numFmtId="3" fontId="60" fillId="0" borderId="32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32" xfId="0" applyNumberFormat="1" applyFont="1" applyFill="1" applyBorder="1" applyAlignment="1">
      <alignment horizontal="right" vertical="center" wrapText="1"/>
    </xf>
    <xf numFmtId="0" fontId="2" fillId="0" borderId="33" xfId="0" applyNumberFormat="1" applyFont="1" applyFill="1" applyBorder="1" applyAlignment="1">
      <alignment horizontal="center" vertical="center"/>
    </xf>
    <xf numFmtId="0" fontId="2" fillId="0" borderId="34" xfId="0" applyNumberFormat="1" applyFont="1" applyFill="1" applyBorder="1" applyAlignment="1">
      <alignment horizontal="left" vertical="center"/>
    </xf>
    <xf numFmtId="0" fontId="3" fillId="0" borderId="33" xfId="0" applyNumberFormat="1" applyFont="1" applyFill="1" applyBorder="1" applyAlignment="1">
      <alignment horizontal="center" vertical="center"/>
    </xf>
    <xf numFmtId="0" fontId="3" fillId="0" borderId="34" xfId="0" applyNumberFormat="1" applyFont="1" applyFill="1" applyBorder="1" applyAlignment="1">
      <alignment horizontal="left" vertical="center"/>
    </xf>
    <xf numFmtId="3" fontId="60" fillId="0" borderId="26" xfId="0" applyNumberFormat="1" applyFont="1" applyFill="1" applyBorder="1" applyAlignment="1">
      <alignment vertical="center"/>
    </xf>
    <xf numFmtId="4" fontId="61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/>
    </xf>
    <xf numFmtId="0" fontId="9" fillId="0" borderId="3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wrapText="1"/>
    </xf>
    <xf numFmtId="0" fontId="2" fillId="0" borderId="31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3" fontId="57" fillId="0" borderId="26" xfId="0" applyNumberFormat="1" applyFont="1" applyFill="1" applyBorder="1" applyAlignment="1">
      <alignment vertical="center"/>
    </xf>
    <xf numFmtId="3" fontId="3" fillId="0" borderId="0" xfId="0" applyNumberFormat="1" applyFont="1" applyAlignment="1">
      <alignment/>
    </xf>
    <xf numFmtId="3" fontId="3" fillId="0" borderId="25" xfId="0" applyNumberFormat="1" applyFont="1" applyFill="1" applyBorder="1" applyAlignment="1">
      <alignment horizontal="right" vertical="center"/>
    </xf>
    <xf numFmtId="3" fontId="3" fillId="0" borderId="26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 quotePrefix="1">
      <alignment horizontal="center" vertical="center"/>
    </xf>
    <xf numFmtId="3" fontId="9" fillId="0" borderId="0" xfId="0" applyNumberFormat="1" applyFont="1" applyFill="1" applyBorder="1" applyAlignment="1">
      <alignment vertical="center"/>
    </xf>
    <xf numFmtId="3" fontId="60" fillId="33" borderId="11" xfId="0" applyNumberFormat="1" applyFont="1" applyFill="1" applyBorder="1" applyAlignment="1">
      <alignment horizontal="right" vertical="center"/>
    </xf>
    <xf numFmtId="3" fontId="60" fillId="33" borderId="10" xfId="0" applyNumberFormat="1" applyFont="1" applyFill="1" applyBorder="1" applyAlignment="1">
      <alignment horizontal="right" vertical="center"/>
    </xf>
    <xf numFmtId="3" fontId="3" fillId="0" borderId="35" xfId="0" applyNumberFormat="1" applyFont="1" applyFill="1" applyBorder="1" applyAlignment="1">
      <alignment vertical="center"/>
    </xf>
    <xf numFmtId="3" fontId="3" fillId="0" borderId="36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vertical="center"/>
    </xf>
    <xf numFmtId="3" fontId="9" fillId="0" borderId="37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horizontal="left" vertical="center" wrapText="1"/>
    </xf>
    <xf numFmtId="3" fontId="9" fillId="0" borderId="13" xfId="0" applyNumberFormat="1" applyFont="1" applyFill="1" applyBorder="1" applyAlignment="1">
      <alignment horizontal="left" wrapText="1"/>
    </xf>
    <xf numFmtId="0" fontId="3" fillId="0" borderId="26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3" fontId="2" fillId="0" borderId="37" xfId="0" applyNumberFormat="1" applyFont="1" applyFill="1" applyBorder="1" applyAlignment="1">
      <alignment horizontal="center" vertical="center" wrapText="1"/>
    </xf>
    <xf numFmtId="3" fontId="2" fillId="0" borderId="35" xfId="0" applyNumberFormat="1" applyFont="1" applyFill="1" applyBorder="1" applyAlignment="1" quotePrefix="1">
      <alignment horizontal="center" vertical="center" wrapText="1"/>
    </xf>
    <xf numFmtId="3" fontId="2" fillId="0" borderId="39" xfId="0" applyNumberFormat="1" applyFont="1" applyFill="1" applyBorder="1" applyAlignment="1">
      <alignment horizontal="center" vertical="center"/>
    </xf>
    <xf numFmtId="3" fontId="2" fillId="0" borderId="40" xfId="0" applyNumberFormat="1" applyFont="1" applyFill="1" applyBorder="1" applyAlignment="1">
      <alignment horizontal="center" vertical="center"/>
    </xf>
    <xf numFmtId="3" fontId="2" fillId="0" borderId="41" xfId="0" applyNumberFormat="1" applyFont="1" applyFill="1" applyBorder="1" applyAlignment="1">
      <alignment horizontal="center" vertical="center"/>
    </xf>
    <xf numFmtId="3" fontId="2" fillId="0" borderId="4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3" fontId="2" fillId="0" borderId="37" xfId="0" applyNumberFormat="1" applyFont="1" applyFill="1" applyBorder="1" applyAlignment="1">
      <alignment horizontal="right" vertical="center"/>
    </xf>
    <xf numFmtId="3" fontId="2" fillId="0" borderId="35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3" fontId="7" fillId="0" borderId="0" xfId="0" applyNumberFormat="1" applyFont="1" applyFill="1" applyBorder="1" applyAlignment="1">
      <alignment horizontal="left" vertical="center" wrapText="1"/>
    </xf>
    <xf numFmtId="3" fontId="7" fillId="0" borderId="24" xfId="0" applyNumberFormat="1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 quotePrefix="1">
      <alignment horizontal="right" wrapText="1"/>
    </xf>
    <xf numFmtId="3" fontId="3" fillId="0" borderId="24" xfId="0" applyNumberFormat="1" applyFont="1" applyFill="1" applyBorder="1" applyAlignment="1" quotePrefix="1">
      <alignment horizontal="right" wrapText="1"/>
    </xf>
    <xf numFmtId="0" fontId="2" fillId="0" borderId="39" xfId="0" applyNumberFormat="1" applyFont="1" applyFill="1" applyBorder="1" applyAlignment="1">
      <alignment horizontal="center" vertical="center" wrapText="1"/>
    </xf>
    <xf numFmtId="0" fontId="2" fillId="0" borderId="41" xfId="0" applyNumberFormat="1" applyFont="1" applyFill="1" applyBorder="1" applyAlignment="1" quotePrefix="1">
      <alignment horizontal="center" vertical="center" wrapText="1"/>
    </xf>
    <xf numFmtId="0" fontId="2" fillId="0" borderId="44" xfId="0" applyNumberFormat="1" applyFont="1" applyFill="1" applyBorder="1" applyAlignment="1">
      <alignment horizontal="center" vertical="center" wrapText="1"/>
    </xf>
    <xf numFmtId="0" fontId="2" fillId="0" borderId="45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60" fillId="0" borderId="26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 wrapText="1"/>
    </xf>
    <xf numFmtId="3" fontId="3" fillId="0" borderId="41" xfId="0" applyNumberFormat="1" applyFont="1" applyFill="1" applyBorder="1" applyAlignment="1">
      <alignment horizontal="left" wrapText="1"/>
    </xf>
    <xf numFmtId="3" fontId="3" fillId="0" borderId="42" xfId="0" applyNumberFormat="1" applyFont="1" applyFill="1" applyBorder="1" applyAlignment="1">
      <alignment horizontal="left" wrapText="1"/>
    </xf>
    <xf numFmtId="0" fontId="2" fillId="0" borderId="46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 quotePrefix="1">
      <alignment horizontal="center" vertical="center" wrapText="1"/>
    </xf>
    <xf numFmtId="0" fontId="3" fillId="0" borderId="0" xfId="0" applyFont="1" applyAlignment="1">
      <alignment horizontal="center" vertical="center"/>
    </xf>
    <xf numFmtId="3" fontId="2" fillId="0" borderId="12" xfId="0" applyNumberFormat="1" applyFont="1" applyFill="1" applyBorder="1" applyAlignment="1">
      <alignment horizontal="left" wrapText="1"/>
    </xf>
    <xf numFmtId="3" fontId="2" fillId="0" borderId="38" xfId="0" applyNumberFormat="1" applyFont="1" applyFill="1" applyBorder="1" applyAlignment="1">
      <alignment horizontal="left" wrapText="1"/>
    </xf>
    <xf numFmtId="0" fontId="10" fillId="0" borderId="0" xfId="0" applyFont="1" applyFill="1" applyAlignment="1">
      <alignment horizontal="center" vertical="center" wrapText="1"/>
    </xf>
    <xf numFmtId="3" fontId="3" fillId="0" borderId="47" xfId="0" applyNumberFormat="1" applyFont="1" applyFill="1" applyBorder="1" applyAlignment="1">
      <alignment horizontal="left"/>
    </xf>
    <xf numFmtId="3" fontId="3" fillId="0" borderId="48" xfId="0" applyNumberFormat="1" applyFont="1" applyFill="1" applyBorder="1" applyAlignment="1">
      <alignment horizontal="left"/>
    </xf>
    <xf numFmtId="0" fontId="3" fillId="0" borderId="30" xfId="0" applyNumberFormat="1" applyFont="1" applyFill="1" applyBorder="1" applyAlignment="1">
      <alignment horizontal="left" wrapText="1"/>
    </xf>
    <xf numFmtId="0" fontId="3" fillId="0" borderId="49" xfId="0" applyNumberFormat="1" applyFont="1" applyFill="1" applyBorder="1" applyAlignment="1">
      <alignment horizontal="left" wrapText="1"/>
    </xf>
    <xf numFmtId="3" fontId="9" fillId="0" borderId="12" xfId="0" applyNumberFormat="1" applyFont="1" applyFill="1" applyBorder="1" applyAlignment="1">
      <alignment horizontal="left" wrapText="1"/>
    </xf>
    <xf numFmtId="3" fontId="9" fillId="0" borderId="38" xfId="0" applyNumberFormat="1" applyFont="1" applyFill="1" applyBorder="1" applyAlignment="1">
      <alignment horizontal="left" wrapText="1"/>
    </xf>
    <xf numFmtId="3" fontId="9" fillId="0" borderId="12" xfId="0" applyNumberFormat="1" applyFont="1" applyFill="1" applyBorder="1" applyAlignment="1">
      <alignment horizontal="center" vertical="center"/>
    </xf>
    <xf numFmtId="3" fontId="9" fillId="0" borderId="38" xfId="0" applyNumberFormat="1" applyFont="1" applyFill="1" applyBorder="1" applyAlignment="1">
      <alignment horizontal="center" vertical="center"/>
    </xf>
    <xf numFmtId="0" fontId="2" fillId="0" borderId="50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3" fontId="3" fillId="0" borderId="51" xfId="0" applyNumberFormat="1" applyFont="1" applyFill="1" applyBorder="1" applyAlignment="1">
      <alignment horizontal="left" wrapText="1"/>
    </xf>
    <xf numFmtId="3" fontId="3" fillId="0" borderId="52" xfId="0" applyNumberFormat="1" applyFont="1" applyFill="1" applyBorder="1" applyAlignment="1">
      <alignment horizontal="left" wrapText="1"/>
    </xf>
    <xf numFmtId="3" fontId="11" fillId="0" borderId="0" xfId="0" applyNumberFormat="1" applyFont="1" applyFill="1" applyBorder="1" applyAlignment="1">
      <alignment horizontal="left"/>
    </xf>
    <xf numFmtId="3" fontId="11" fillId="0" borderId="0" xfId="0" applyNumberFormat="1" applyFont="1" applyFill="1" applyBorder="1" applyAlignment="1" quotePrefix="1">
      <alignment horizontal="left"/>
    </xf>
    <xf numFmtId="3" fontId="4" fillId="0" borderId="0" xfId="0" applyNumberFormat="1" applyFont="1" applyFill="1" applyAlignment="1">
      <alignment horizontal="center"/>
    </xf>
    <xf numFmtId="3" fontId="9" fillId="0" borderId="13" xfId="0" applyNumberFormat="1" applyFont="1" applyFill="1" applyBorder="1" applyAlignment="1" quotePrefix="1">
      <alignment horizontal="center" vertical="center"/>
    </xf>
    <xf numFmtId="3" fontId="3" fillId="0" borderId="47" xfId="0" applyNumberFormat="1" applyFont="1" applyFill="1" applyBorder="1" applyAlignment="1">
      <alignment horizontal="left" wrapText="1"/>
    </xf>
    <xf numFmtId="3" fontId="3" fillId="0" borderId="48" xfId="0" applyNumberFormat="1" applyFont="1" applyFill="1" applyBorder="1" applyAlignment="1">
      <alignment horizontal="left" wrapText="1"/>
    </xf>
    <xf numFmtId="3" fontId="2" fillId="0" borderId="25" xfId="0" applyNumberFormat="1" applyFont="1" applyFill="1" applyBorder="1" applyAlignment="1" quotePrefix="1">
      <alignment horizontal="center" vertical="center" wrapText="1"/>
    </xf>
    <xf numFmtId="0" fontId="2" fillId="0" borderId="53" xfId="0" applyNumberFormat="1" applyFont="1" applyFill="1" applyBorder="1" applyAlignment="1" quotePrefix="1">
      <alignment horizontal="center" vertical="center" wrapText="1"/>
    </xf>
    <xf numFmtId="0" fontId="2" fillId="0" borderId="54" xfId="0" applyNumberFormat="1" applyFont="1" applyFill="1" applyBorder="1" applyAlignment="1">
      <alignment horizontal="center" vertical="center" wrapText="1"/>
    </xf>
    <xf numFmtId="0" fontId="62" fillId="0" borderId="0" xfId="0" applyFont="1" applyFill="1" applyAlignment="1">
      <alignment horizontal="center" vertical="center" wrapText="1"/>
    </xf>
    <xf numFmtId="3" fontId="9" fillId="0" borderId="12" xfId="0" applyNumberFormat="1" applyFont="1" applyFill="1" applyBorder="1" applyAlignment="1">
      <alignment horizontal="left" vertical="center"/>
    </xf>
    <xf numFmtId="3" fontId="9" fillId="0" borderId="38" xfId="0" applyNumberFormat="1" applyFont="1" applyFill="1" applyBorder="1" applyAlignment="1">
      <alignment horizontal="left" vertical="center"/>
    </xf>
    <xf numFmtId="3" fontId="3" fillId="0" borderId="12" xfId="0" applyNumberFormat="1" applyFont="1" applyFill="1" applyBorder="1" applyAlignment="1">
      <alignment horizontal="left" wrapText="1"/>
    </xf>
    <xf numFmtId="3" fontId="3" fillId="0" borderId="38" xfId="0" applyNumberFormat="1" applyFont="1" applyFill="1" applyBorder="1" applyAlignment="1">
      <alignment horizontal="left" wrapText="1"/>
    </xf>
    <xf numFmtId="3" fontId="3" fillId="0" borderId="30" xfId="0" applyNumberFormat="1" applyFont="1" applyFill="1" applyBorder="1" applyAlignment="1">
      <alignment horizontal="left" wrapText="1"/>
    </xf>
    <xf numFmtId="3" fontId="3" fillId="0" borderId="49" xfId="0" applyNumberFormat="1" applyFont="1" applyFill="1" applyBorder="1" applyAlignment="1">
      <alignment horizontal="left" wrapText="1"/>
    </xf>
    <xf numFmtId="3" fontId="9" fillId="0" borderId="38" xfId="0" applyNumberFormat="1" applyFont="1" applyFill="1" applyBorder="1" applyAlignment="1" quotePrefix="1">
      <alignment horizontal="center" vertical="center"/>
    </xf>
    <xf numFmtId="0" fontId="2" fillId="0" borderId="29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bično_TABLICA PRM-IZ - 2005 -2007 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B050"/>
  </sheetPr>
  <dimension ref="A1:H52"/>
  <sheetViews>
    <sheetView tabSelected="1" zoomScale="80" zoomScaleNormal="80" workbookViewId="0" topLeftCell="A1">
      <selection activeCell="A1" sqref="A1"/>
    </sheetView>
  </sheetViews>
  <sheetFormatPr defaultColWidth="9.140625" defaultRowHeight="12.75"/>
  <cols>
    <col min="1" max="1" width="32.421875" style="0" customWidth="1"/>
    <col min="2" max="2" width="12.7109375" style="0" customWidth="1"/>
    <col min="3" max="3" width="71.00390625" style="0" customWidth="1"/>
    <col min="4" max="4" width="42.421875" style="0" customWidth="1"/>
    <col min="5" max="5" width="23.57421875" style="0" customWidth="1"/>
    <col min="6" max="7" width="0" style="0" hidden="1" customWidth="1"/>
    <col min="8" max="8" width="16.00390625" style="0" bestFit="1" customWidth="1"/>
  </cols>
  <sheetData>
    <row r="1" ht="45.75" customHeight="1">
      <c r="A1" t="s">
        <v>128</v>
      </c>
    </row>
    <row r="2" spans="2:5" s="1" customFormat="1" ht="64.5" customHeight="1">
      <c r="B2" s="153" t="s">
        <v>117</v>
      </c>
      <c r="C2" s="153"/>
      <c r="D2" s="153"/>
      <c r="E2" s="8"/>
    </row>
    <row r="3" spans="2:4" s="1" customFormat="1" ht="15.75" customHeight="1">
      <c r="B3" s="154"/>
      <c r="C3" s="155"/>
      <c r="D3" s="155"/>
    </row>
    <row r="4" spans="2:5" s="1" customFormat="1" ht="15.75" customHeight="1">
      <c r="B4" s="65" t="s">
        <v>23</v>
      </c>
      <c r="C4" s="66"/>
      <c r="D4" s="94" t="s">
        <v>22</v>
      </c>
      <c r="E4" s="9"/>
    </row>
    <row r="5" spans="2:5" s="1" customFormat="1" ht="15.75" customHeight="1">
      <c r="B5" s="65"/>
      <c r="C5" s="66"/>
      <c r="D5" s="94"/>
      <c r="E5" s="9"/>
    </row>
    <row r="6" spans="2:5" s="1" customFormat="1" ht="13.5" customHeight="1">
      <c r="B6" s="156" t="s">
        <v>26</v>
      </c>
      <c r="C6" s="156"/>
      <c r="D6" s="158" t="s">
        <v>46</v>
      </c>
      <c r="E6" s="9"/>
    </row>
    <row r="7" spans="2:5" s="1" customFormat="1" ht="34.5" customHeight="1" thickBot="1">
      <c r="B7" s="157"/>
      <c r="C7" s="157"/>
      <c r="D7" s="159"/>
      <c r="E7" s="9"/>
    </row>
    <row r="8" spans="2:5" s="1" customFormat="1" ht="19.5" customHeight="1">
      <c r="B8" s="160" t="s">
        <v>75</v>
      </c>
      <c r="C8" s="162" t="s">
        <v>0</v>
      </c>
      <c r="D8" s="140" t="s">
        <v>83</v>
      </c>
      <c r="E8" s="9"/>
    </row>
    <row r="9" spans="2:4" s="1" customFormat="1" ht="19.5" customHeight="1" thickBot="1">
      <c r="B9" s="161"/>
      <c r="C9" s="163"/>
      <c r="D9" s="141"/>
    </row>
    <row r="10" spans="2:4" s="1" customFormat="1" ht="24.75" customHeight="1">
      <c r="B10" s="98">
        <v>34</v>
      </c>
      <c r="C10" s="99" t="s">
        <v>24</v>
      </c>
      <c r="D10" s="100">
        <f>SUM(D11)</f>
        <v>69500</v>
      </c>
    </row>
    <row r="11" spans="2:4" s="1" customFormat="1" ht="19.5" customHeight="1">
      <c r="B11" s="101">
        <v>341</v>
      </c>
      <c r="C11" s="102" t="s">
        <v>76</v>
      </c>
      <c r="D11" s="100">
        <f>SUM(D12:D13)</f>
        <v>69500</v>
      </c>
    </row>
    <row r="12" spans="2:4" s="1" customFormat="1" ht="28.5" customHeight="1">
      <c r="B12" s="103">
        <v>3413</v>
      </c>
      <c r="C12" s="104" t="s">
        <v>87</v>
      </c>
      <c r="D12" s="105">
        <v>69000</v>
      </c>
    </row>
    <row r="13" spans="2:4" s="1" customFormat="1" ht="15.75" customHeight="1">
      <c r="B13" s="103">
        <v>3415</v>
      </c>
      <c r="C13" s="104" t="s">
        <v>77</v>
      </c>
      <c r="D13" s="106">
        <v>500</v>
      </c>
    </row>
    <row r="14" spans="2:4" s="1" customFormat="1" ht="24.75" customHeight="1">
      <c r="B14" s="101">
        <v>35</v>
      </c>
      <c r="C14" s="102" t="s">
        <v>25</v>
      </c>
      <c r="D14" s="107">
        <f>D15+D22</f>
        <v>140319180</v>
      </c>
    </row>
    <row r="15" spans="2:5" s="1" customFormat="1" ht="19.5" customHeight="1">
      <c r="B15" s="101">
        <v>351</v>
      </c>
      <c r="C15" s="102" t="s">
        <v>78</v>
      </c>
      <c r="D15" s="108">
        <f>SUM(D16:D21)</f>
        <v>132152250</v>
      </c>
      <c r="E15" s="123"/>
    </row>
    <row r="16" spans="2:8" s="1" customFormat="1" ht="30.75" customHeight="1">
      <c r="B16" s="103">
        <v>3511</v>
      </c>
      <c r="C16" s="104" t="s">
        <v>110</v>
      </c>
      <c r="D16" s="21">
        <v>83466000</v>
      </c>
      <c r="H16" s="123"/>
    </row>
    <row r="17" spans="2:4" s="1" customFormat="1" ht="30.75" customHeight="1">
      <c r="B17" s="103">
        <v>3511</v>
      </c>
      <c r="C17" s="104" t="s">
        <v>111</v>
      </c>
      <c r="D17" s="21">
        <v>6534000</v>
      </c>
    </row>
    <row r="18" spans="2:4" s="1" customFormat="1" ht="30" customHeight="1">
      <c r="B18" s="103">
        <v>3511</v>
      </c>
      <c r="C18" s="104" t="s">
        <v>79</v>
      </c>
      <c r="D18" s="21">
        <v>41832000</v>
      </c>
    </row>
    <row r="19" spans="2:4" s="1" customFormat="1" ht="30" customHeight="1">
      <c r="B19" s="103">
        <v>3511</v>
      </c>
      <c r="C19" s="104" t="s">
        <v>113</v>
      </c>
      <c r="D19" s="21">
        <v>62700</v>
      </c>
    </row>
    <row r="20" spans="2:4" s="1" customFormat="1" ht="30" customHeight="1">
      <c r="B20" s="103">
        <v>3511</v>
      </c>
      <c r="C20" s="104" t="s">
        <v>80</v>
      </c>
      <c r="D20" s="21">
        <v>234550</v>
      </c>
    </row>
    <row r="21" spans="2:4" s="1" customFormat="1" ht="30" customHeight="1">
      <c r="B21" s="103">
        <v>3511</v>
      </c>
      <c r="C21" s="104" t="s">
        <v>88</v>
      </c>
      <c r="D21" s="21">
        <v>23000</v>
      </c>
    </row>
    <row r="22" spans="2:4" s="1" customFormat="1" ht="19.5" customHeight="1">
      <c r="B22" s="101">
        <v>353</v>
      </c>
      <c r="C22" s="102" t="s">
        <v>89</v>
      </c>
      <c r="D22" s="107">
        <f>SUM(D23:D23)</f>
        <v>8166930</v>
      </c>
    </row>
    <row r="23" spans="2:4" s="1" customFormat="1" ht="15.75" customHeight="1">
      <c r="B23" s="103">
        <v>3531</v>
      </c>
      <c r="C23" s="104" t="s">
        <v>112</v>
      </c>
      <c r="D23" s="21">
        <v>8166930</v>
      </c>
    </row>
    <row r="24" spans="2:4" s="1" customFormat="1" ht="24.75" customHeight="1">
      <c r="B24" s="109">
        <v>36</v>
      </c>
      <c r="C24" s="110" t="s">
        <v>20</v>
      </c>
      <c r="D24" s="44">
        <f>D25+D27</f>
        <v>1095700</v>
      </c>
    </row>
    <row r="25" spans="2:4" s="1" customFormat="1" ht="19.5" customHeight="1">
      <c r="B25" s="109">
        <v>361</v>
      </c>
      <c r="C25" s="110" t="s">
        <v>81</v>
      </c>
      <c r="D25" s="44">
        <f>D26</f>
        <v>4710</v>
      </c>
    </row>
    <row r="26" spans="2:4" s="1" customFormat="1" ht="19.5" customHeight="1">
      <c r="B26" s="111">
        <v>3612</v>
      </c>
      <c r="C26" s="112" t="s">
        <v>82</v>
      </c>
      <c r="D26" s="82">
        <v>4710</v>
      </c>
    </row>
    <row r="27" spans="2:4" s="1" customFormat="1" ht="19.5" customHeight="1">
      <c r="B27" s="109">
        <v>363</v>
      </c>
      <c r="C27" s="110" t="s">
        <v>129</v>
      </c>
      <c r="D27" s="44">
        <f>D28</f>
        <v>1090990</v>
      </c>
    </row>
    <row r="28" spans="2:4" s="1" customFormat="1" ht="15.75" customHeight="1" thickBot="1">
      <c r="B28" s="111">
        <v>3633</v>
      </c>
      <c r="C28" s="112" t="s">
        <v>130</v>
      </c>
      <c r="D28" s="82">
        <v>1090990</v>
      </c>
    </row>
    <row r="29" spans="2:4" s="1" customFormat="1" ht="19.5" customHeight="1">
      <c r="B29" s="142" t="s">
        <v>28</v>
      </c>
      <c r="C29" s="143"/>
      <c r="D29" s="149">
        <f>D10+D14+D24</f>
        <v>141484380</v>
      </c>
    </row>
    <row r="30" spans="2:5" s="1" customFormat="1" ht="19.5" customHeight="1" thickBot="1">
      <c r="B30" s="144"/>
      <c r="C30" s="145"/>
      <c r="D30" s="150"/>
      <c r="E30" s="123"/>
    </row>
    <row r="31" spans="2:5" s="1" customFormat="1" ht="35.25" customHeight="1" thickBot="1">
      <c r="B31" s="137" t="s">
        <v>132</v>
      </c>
      <c r="C31" s="137"/>
      <c r="D31" s="125">
        <v>-11217677</v>
      </c>
      <c r="E31" s="123"/>
    </row>
    <row r="32" spans="2:4" s="1" customFormat="1" ht="24.75" customHeight="1" thickBot="1">
      <c r="B32" s="138" t="s">
        <v>134</v>
      </c>
      <c r="C32" s="139"/>
      <c r="D32" s="88">
        <v>38982255</v>
      </c>
    </row>
    <row r="33" spans="2:5" s="1" customFormat="1" ht="30" customHeight="1" thickBot="1">
      <c r="B33" s="146" t="s">
        <v>90</v>
      </c>
      <c r="C33" s="147"/>
      <c r="D33" s="96">
        <f>D29+D31+D32</f>
        <v>169248958</v>
      </c>
      <c r="E33" s="123"/>
    </row>
    <row r="34" spans="2:5" s="1" customFormat="1" ht="30" customHeight="1">
      <c r="B34" s="152" t="s">
        <v>133</v>
      </c>
      <c r="C34" s="152"/>
      <c r="D34" s="152"/>
      <c r="E34" s="123"/>
    </row>
    <row r="35" spans="2:4" s="1" customFormat="1" ht="47.25" customHeight="1">
      <c r="B35" s="151" t="s">
        <v>136</v>
      </c>
      <c r="C35" s="151"/>
      <c r="D35" s="151"/>
    </row>
    <row r="36" spans="2:4" s="1" customFormat="1" ht="15.75" customHeight="1" thickBot="1">
      <c r="B36" s="17"/>
      <c r="C36" s="17"/>
      <c r="D36" s="17"/>
    </row>
    <row r="37" spans="2:4" s="1" customFormat="1" ht="30" customHeight="1" thickBot="1">
      <c r="B37" s="148" t="s">
        <v>84</v>
      </c>
      <c r="C37" s="148"/>
      <c r="D37" s="88">
        <v>146945995</v>
      </c>
    </row>
    <row r="38" spans="2:5" s="1" customFormat="1" ht="39.75" customHeight="1" thickBot="1">
      <c r="B38" s="137" t="s">
        <v>85</v>
      </c>
      <c r="C38" s="137"/>
      <c r="D38" s="113">
        <v>18350</v>
      </c>
      <c r="E38" s="114"/>
    </row>
    <row r="39" spans="2:8" s="1" customFormat="1" ht="46.5" customHeight="1" thickBot="1">
      <c r="B39" s="166" t="s">
        <v>114</v>
      </c>
      <c r="C39" s="166"/>
      <c r="D39" s="125">
        <v>38899819</v>
      </c>
      <c r="E39" s="115"/>
      <c r="H39" s="115"/>
    </row>
    <row r="40" spans="2:5" s="1" customFormat="1" ht="46.5" customHeight="1" thickBot="1">
      <c r="B40" s="168" t="s">
        <v>131</v>
      </c>
      <c r="C40" s="169"/>
      <c r="D40" s="131">
        <v>64086</v>
      </c>
      <c r="E40" s="115"/>
    </row>
    <row r="41" spans="2:5" s="1" customFormat="1" ht="39.75" customHeight="1" thickBot="1">
      <c r="B41" s="164" t="s">
        <v>135</v>
      </c>
      <c r="C41" s="165"/>
      <c r="D41" s="113">
        <f>D37-D38-D39-D40</f>
        <v>107963740</v>
      </c>
      <c r="E41" s="115"/>
    </row>
    <row r="42" spans="2:8" s="1" customFormat="1" ht="30" customHeight="1">
      <c r="B42" s="151" t="s">
        <v>127</v>
      </c>
      <c r="C42" s="151"/>
      <c r="D42" s="151"/>
      <c r="H42" s="123"/>
    </row>
    <row r="43" spans="2:8" s="1" customFormat="1" ht="51" customHeight="1">
      <c r="B43" s="167"/>
      <c r="C43" s="167"/>
      <c r="D43" s="167"/>
      <c r="H43" s="123"/>
    </row>
    <row r="44" spans="2:4" s="1" customFormat="1" ht="15.75" thickBot="1">
      <c r="B44" s="17"/>
      <c r="C44" s="17"/>
      <c r="D44" s="17"/>
    </row>
    <row r="45" spans="2:4" s="1" customFormat="1" ht="30" customHeight="1" thickBot="1">
      <c r="B45" s="148" t="s">
        <v>86</v>
      </c>
      <c r="C45" s="148"/>
      <c r="D45" s="122">
        <f>SUM(D46:D47)</f>
        <v>6342292</v>
      </c>
    </row>
    <row r="46" spans="2:4" s="1" customFormat="1" ht="39.75" customHeight="1" thickBot="1">
      <c r="B46" s="164" t="s">
        <v>115</v>
      </c>
      <c r="C46" s="165"/>
      <c r="D46" s="113">
        <v>6131492</v>
      </c>
    </row>
    <row r="47" spans="2:4" s="1" customFormat="1" ht="39" customHeight="1" thickBot="1">
      <c r="B47" s="164" t="s">
        <v>116</v>
      </c>
      <c r="C47" s="165"/>
      <c r="D47" s="113">
        <v>210800</v>
      </c>
    </row>
    <row r="48" spans="2:4" s="1" customFormat="1" ht="18" customHeight="1">
      <c r="B48" s="78"/>
      <c r="C48" s="90"/>
      <c r="D48" s="90"/>
    </row>
    <row r="49" s="1" customFormat="1" ht="21" customHeight="1">
      <c r="B49" s="10" t="s">
        <v>137</v>
      </c>
    </row>
    <row r="50" s="17" customFormat="1" ht="24.75" customHeight="1">
      <c r="B50" s="10" t="s">
        <v>138</v>
      </c>
    </row>
    <row r="51" spans="2:4" s="1" customFormat="1" ht="15">
      <c r="B51" s="18"/>
      <c r="D51" s="95" t="s">
        <v>61</v>
      </c>
    </row>
    <row r="52" s="1" customFormat="1" ht="15">
      <c r="D52" s="95" t="s">
        <v>62</v>
      </c>
    </row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</sheetData>
  <sheetProtection password="EF44" sheet="1" objects="1" scenarios="1"/>
  <mergeCells count="24">
    <mergeCell ref="B47:C47"/>
    <mergeCell ref="B46:C46"/>
    <mergeCell ref="B42:D42"/>
    <mergeCell ref="B45:C45"/>
    <mergeCell ref="B39:C39"/>
    <mergeCell ref="B43:D43"/>
    <mergeCell ref="B41:C41"/>
    <mergeCell ref="B40:C40"/>
    <mergeCell ref="B2:D2"/>
    <mergeCell ref="B3:D3"/>
    <mergeCell ref="B6:C7"/>
    <mergeCell ref="D6:D7"/>
    <mergeCell ref="B8:B9"/>
    <mergeCell ref="C8:C9"/>
    <mergeCell ref="B38:C38"/>
    <mergeCell ref="B32:C32"/>
    <mergeCell ref="D8:D9"/>
    <mergeCell ref="B29:C30"/>
    <mergeCell ref="B33:C33"/>
    <mergeCell ref="B37:C37"/>
    <mergeCell ref="D29:D30"/>
    <mergeCell ref="B35:D35"/>
    <mergeCell ref="B31:C31"/>
    <mergeCell ref="B34:D34"/>
  </mergeCells>
  <printOptions/>
  <pageMargins left="0.5905511811023623" right="0.5905511811023623" top="1.31" bottom="0.6692913385826772" header="0.4724409448818898" footer="0.2755905511811024"/>
  <pageSetup horizontalDpi="600" verticalDpi="600" orientation="portrait" paperSize="9" scale="50" r:id="rId2"/>
  <headerFooter alignWithMargins="0">
    <oddHeader>&amp;L&amp;G
Hrvatska zaklada za znanost
Ilica 24, 10000 Zagreb</oddHeader>
    <oddFooter>&amp;CIlica 24, 10000 Zagreb / Vladimira Nazora 2, 51410 Opatija 
tel 051 228-690 faks 051 271-085 www.hrzz.hr MB 1626841 OIB 88776522763 IBAN HR3323600001101575620
&amp;RFinancijski plan za 2017. godinu str. &amp;P od &amp;N</oddFooter>
  </headerFooter>
  <rowBreaks count="1" manualBreakCount="1">
    <brk id="35" max="4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0070C0"/>
  </sheetPr>
  <dimension ref="B2:M81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28.140625" style="2" customWidth="1"/>
    <col min="2" max="2" width="13.140625" style="2" customWidth="1"/>
    <col min="3" max="3" width="66.421875" style="2" customWidth="1"/>
    <col min="4" max="4" width="43.57421875" style="4" customWidth="1"/>
    <col min="5" max="5" width="28.140625" style="2" customWidth="1"/>
    <col min="6" max="9" width="15.28125" style="2" customWidth="1"/>
    <col min="10" max="16384" width="9.140625" style="2" customWidth="1"/>
  </cols>
  <sheetData>
    <row r="1" ht="41.25" customHeight="1"/>
    <row r="2" spans="2:13" ht="64.5" customHeight="1">
      <c r="B2" s="175" t="s">
        <v>118</v>
      </c>
      <c r="C2" s="175"/>
      <c r="D2" s="175"/>
      <c r="E2" s="67"/>
      <c r="F2" s="8"/>
      <c r="G2" s="8"/>
      <c r="H2" s="8"/>
      <c r="I2" s="8"/>
      <c r="J2" s="8"/>
      <c r="K2" s="8"/>
      <c r="L2" s="8"/>
      <c r="M2" s="8"/>
    </row>
    <row r="3" spans="2:7" ht="14.25" customHeight="1">
      <c r="B3" s="16"/>
      <c r="C3" s="16"/>
      <c r="D3" s="22"/>
      <c r="E3" s="22"/>
      <c r="F3" s="6"/>
      <c r="G3" s="6"/>
    </row>
    <row r="4" spans="2:13" ht="18" customHeight="1">
      <c r="B4" s="188" t="s">
        <v>73</v>
      </c>
      <c r="C4" s="189"/>
      <c r="D4" s="72" t="s">
        <v>22</v>
      </c>
      <c r="E4" s="23"/>
      <c r="F4" s="9"/>
      <c r="G4" s="9"/>
      <c r="H4" s="9"/>
      <c r="I4" s="9"/>
      <c r="J4" s="9"/>
      <c r="K4" s="9"/>
      <c r="L4" s="9"/>
      <c r="M4" s="9"/>
    </row>
    <row r="5" spans="2:5" ht="15.75">
      <c r="B5" s="190"/>
      <c r="C5" s="190"/>
      <c r="D5" s="24"/>
      <c r="E5" s="16"/>
    </row>
    <row r="6" spans="2:5" ht="41.25" customHeight="1" thickBot="1">
      <c r="B6" s="25"/>
      <c r="C6" s="25"/>
      <c r="D6" s="71" t="s">
        <v>46</v>
      </c>
      <c r="E6" s="16"/>
    </row>
    <row r="7" spans="2:4" s="16" customFormat="1" ht="30.75" customHeight="1" thickBot="1">
      <c r="B7" s="27" t="s">
        <v>26</v>
      </c>
      <c r="C7" s="28"/>
      <c r="D7" s="89" t="s">
        <v>83</v>
      </c>
    </row>
    <row r="8" spans="2:4" s="16" customFormat="1" ht="21.75" customHeight="1">
      <c r="B8" s="176" t="s">
        <v>24</v>
      </c>
      <c r="C8" s="177"/>
      <c r="D8" s="124">
        <v>69500</v>
      </c>
    </row>
    <row r="9" spans="2:4" s="16" customFormat="1" ht="18.75" customHeight="1">
      <c r="B9" s="178" t="s">
        <v>25</v>
      </c>
      <c r="C9" s="179"/>
      <c r="D9" s="20">
        <v>140319180</v>
      </c>
    </row>
    <row r="10" spans="2:4" s="16" customFormat="1" ht="19.5" customHeight="1" thickBot="1">
      <c r="B10" s="186" t="s">
        <v>20</v>
      </c>
      <c r="C10" s="187"/>
      <c r="D10" s="21">
        <v>1095700</v>
      </c>
    </row>
    <row r="11" spans="2:4" s="16" customFormat="1" ht="19.5" customHeight="1" thickBot="1">
      <c r="B11" s="173" t="s">
        <v>27</v>
      </c>
      <c r="C11" s="174"/>
      <c r="D11" s="88">
        <f>SUM(D8:D10)</f>
        <v>141484380</v>
      </c>
    </row>
    <row r="12" spans="2:4" s="16" customFormat="1" ht="46.5" customHeight="1" thickBot="1">
      <c r="B12" s="137" t="s">
        <v>132</v>
      </c>
      <c r="C12" s="137"/>
      <c r="D12" s="125">
        <v>-11217677</v>
      </c>
    </row>
    <row r="13" spans="2:4" s="16" customFormat="1" ht="34.5" customHeight="1" thickBot="1">
      <c r="B13" s="180" t="s">
        <v>27</v>
      </c>
      <c r="C13" s="181"/>
      <c r="D13" s="134">
        <f>D11+D12</f>
        <v>130266703</v>
      </c>
    </row>
    <row r="14" spans="2:4" s="16" customFormat="1" ht="34.5" customHeight="1" thickBot="1">
      <c r="B14" s="136"/>
      <c r="C14" s="136"/>
      <c r="D14" s="133"/>
    </row>
    <row r="15" spans="2:4" s="16" customFormat="1" ht="46.5" customHeight="1">
      <c r="B15" s="192" t="s">
        <v>125</v>
      </c>
      <c r="C15" s="193"/>
      <c r="D15" s="132">
        <v>38918169</v>
      </c>
    </row>
    <row r="16" spans="2:4" s="16" customFormat="1" ht="46.5" customHeight="1" thickBot="1">
      <c r="B16" s="168" t="s">
        <v>126</v>
      </c>
      <c r="C16" s="169"/>
      <c r="D16" s="131">
        <v>64086</v>
      </c>
    </row>
    <row r="17" spans="2:4" s="16" customFormat="1" ht="29.25" customHeight="1" thickBot="1">
      <c r="B17" s="182" t="s">
        <v>107</v>
      </c>
      <c r="C17" s="183"/>
      <c r="D17" s="96">
        <f>D13+D15+D16</f>
        <v>169248958</v>
      </c>
    </row>
    <row r="18" spans="2:4" s="16" customFormat="1" ht="28.5" customHeight="1">
      <c r="B18" s="152" t="s">
        <v>133</v>
      </c>
      <c r="C18" s="152"/>
      <c r="D18" s="152"/>
    </row>
    <row r="19" spans="2:4" s="16" customFormat="1" ht="30" customHeight="1">
      <c r="B19" s="126"/>
      <c r="C19" s="127"/>
      <c r="D19" s="128"/>
    </row>
    <row r="20" spans="2:5" s="16" customFormat="1" ht="19.5" customHeight="1">
      <c r="B20" s="30"/>
      <c r="C20" s="30"/>
      <c r="D20" s="30"/>
      <c r="E20" s="31"/>
    </row>
    <row r="21" spans="2:9" ht="45" customHeight="1" thickBot="1">
      <c r="B21" s="157" t="s">
        <v>60</v>
      </c>
      <c r="C21" s="157"/>
      <c r="D21" s="71" t="s">
        <v>46</v>
      </c>
      <c r="E21" s="26"/>
      <c r="I21" s="7"/>
    </row>
    <row r="22" spans="2:5" s="3" customFormat="1" ht="20.25" customHeight="1">
      <c r="B22" s="170" t="s">
        <v>21</v>
      </c>
      <c r="C22" s="184" t="s">
        <v>0</v>
      </c>
      <c r="D22" s="140" t="s">
        <v>83</v>
      </c>
      <c r="E22" s="32"/>
    </row>
    <row r="23" spans="2:5" s="3" customFormat="1" ht="27" customHeight="1">
      <c r="B23" s="171"/>
      <c r="C23" s="185"/>
      <c r="D23" s="194"/>
      <c r="E23" s="32"/>
    </row>
    <row r="24" spans="2:5" s="5" customFormat="1" ht="25.5" customHeight="1">
      <c r="B24" s="33">
        <v>41</v>
      </c>
      <c r="C24" s="34" t="s">
        <v>68</v>
      </c>
      <c r="D24" s="79">
        <f>D25+D27+D29</f>
        <v>3580444</v>
      </c>
      <c r="E24" s="35"/>
    </row>
    <row r="25" spans="2:5" s="5" customFormat="1" ht="21.75" customHeight="1">
      <c r="B25" s="36">
        <v>411</v>
      </c>
      <c r="C25" s="37" t="s">
        <v>1</v>
      </c>
      <c r="D25" s="80">
        <f>SUM(D26)</f>
        <v>3005000</v>
      </c>
      <c r="E25" s="35"/>
    </row>
    <row r="26" spans="2:5" ht="15.75" customHeight="1">
      <c r="B26" s="38">
        <v>4111</v>
      </c>
      <c r="C26" s="39" t="s">
        <v>2</v>
      </c>
      <c r="D26" s="81">
        <v>3005000</v>
      </c>
      <c r="E26" s="16"/>
    </row>
    <row r="27" spans="2:5" s="5" customFormat="1" ht="21.75" customHeight="1">
      <c r="B27" s="36">
        <v>412</v>
      </c>
      <c r="C27" s="37" t="s">
        <v>69</v>
      </c>
      <c r="D27" s="80">
        <f>SUM(D28)</f>
        <v>83650</v>
      </c>
      <c r="E27" s="35"/>
    </row>
    <row r="28" spans="2:5" ht="15.75" customHeight="1">
      <c r="B28" s="38">
        <v>4121</v>
      </c>
      <c r="C28" s="39" t="s">
        <v>69</v>
      </c>
      <c r="D28" s="81">
        <v>83650</v>
      </c>
      <c r="E28" s="16"/>
    </row>
    <row r="29" spans="2:5" s="5" customFormat="1" ht="21.75" customHeight="1">
      <c r="B29" s="36">
        <v>413</v>
      </c>
      <c r="C29" s="37" t="s">
        <v>3</v>
      </c>
      <c r="D29" s="80">
        <f>SUM(D30:D32)</f>
        <v>491794</v>
      </c>
      <c r="E29" s="35"/>
    </row>
    <row r="30" spans="2:5" ht="15.75" customHeight="1">
      <c r="B30" s="38">
        <v>4131</v>
      </c>
      <c r="C30" s="39" t="s">
        <v>4</v>
      </c>
      <c r="D30" s="81">
        <v>432500</v>
      </c>
      <c r="E30" s="16"/>
    </row>
    <row r="31" spans="2:5" ht="15.75" customHeight="1">
      <c r="B31" s="38">
        <v>4132</v>
      </c>
      <c r="C31" s="39" t="s">
        <v>5</v>
      </c>
      <c r="D31" s="81">
        <v>47500</v>
      </c>
      <c r="E31" s="16"/>
    </row>
    <row r="32" spans="2:5" ht="15.75" customHeight="1">
      <c r="B32" s="38">
        <v>4134</v>
      </c>
      <c r="C32" s="39" t="s">
        <v>100</v>
      </c>
      <c r="D32" s="81">
        <v>11794</v>
      </c>
      <c r="E32" s="16"/>
    </row>
    <row r="33" spans="2:5" s="5" customFormat="1" ht="25.5" customHeight="1">
      <c r="B33" s="33">
        <v>42</v>
      </c>
      <c r="C33" s="34" t="s">
        <v>6</v>
      </c>
      <c r="D33" s="79">
        <f>D34+D38+D41+D45+D55+D59</f>
        <v>165335750</v>
      </c>
      <c r="E33" s="35"/>
    </row>
    <row r="34" spans="2:5" s="5" customFormat="1" ht="21.75" customHeight="1">
      <c r="B34" s="36">
        <v>421</v>
      </c>
      <c r="C34" s="37" t="s">
        <v>31</v>
      </c>
      <c r="D34" s="80">
        <f>SUM(D35:D37)</f>
        <v>341652</v>
      </c>
      <c r="E34" s="35"/>
    </row>
    <row r="35" spans="2:5" ht="15.75" customHeight="1">
      <c r="B35" s="40">
        <v>4211</v>
      </c>
      <c r="C35" s="41" t="s">
        <v>7</v>
      </c>
      <c r="D35" s="82">
        <v>142760</v>
      </c>
      <c r="E35" s="16"/>
    </row>
    <row r="36" spans="2:5" ht="15.75" customHeight="1">
      <c r="B36" s="40">
        <v>4212</v>
      </c>
      <c r="C36" s="41" t="s">
        <v>8</v>
      </c>
      <c r="D36" s="82">
        <v>128892</v>
      </c>
      <c r="E36" s="16"/>
    </row>
    <row r="37" spans="2:5" ht="15.75" customHeight="1">
      <c r="B37" s="40">
        <v>4213</v>
      </c>
      <c r="C37" s="41" t="s">
        <v>67</v>
      </c>
      <c r="D37" s="82">
        <v>70000</v>
      </c>
      <c r="E37" s="16"/>
    </row>
    <row r="38" spans="2:5" ht="30" customHeight="1">
      <c r="B38" s="36">
        <v>422</v>
      </c>
      <c r="C38" s="37" t="s">
        <v>91</v>
      </c>
      <c r="D38" s="80">
        <f>SUM(D39:D40)</f>
        <v>282950</v>
      </c>
      <c r="E38" s="16"/>
    </row>
    <row r="39" spans="2:5" ht="30.75" customHeight="1">
      <c r="B39" s="40">
        <v>4221</v>
      </c>
      <c r="C39" s="41" t="s">
        <v>34</v>
      </c>
      <c r="D39" s="82">
        <v>162750</v>
      </c>
      <c r="E39" s="16"/>
    </row>
    <row r="40" spans="2:5" ht="15.75" customHeight="1">
      <c r="B40" s="40">
        <v>4222</v>
      </c>
      <c r="C40" s="41" t="s">
        <v>32</v>
      </c>
      <c r="D40" s="82">
        <v>120200</v>
      </c>
      <c r="E40" s="16"/>
    </row>
    <row r="41" spans="2:5" s="5" customFormat="1" ht="21.75" customHeight="1">
      <c r="B41" s="36">
        <v>424</v>
      </c>
      <c r="C41" s="37" t="s">
        <v>33</v>
      </c>
      <c r="D41" s="80">
        <f>SUM(D42:D44)</f>
        <v>756160</v>
      </c>
      <c r="E41" s="35"/>
    </row>
    <row r="42" spans="2:5" ht="15.75" customHeight="1">
      <c r="B42" s="40">
        <v>4241</v>
      </c>
      <c r="C42" s="41" t="s">
        <v>34</v>
      </c>
      <c r="D42" s="82">
        <v>592000</v>
      </c>
      <c r="E42" s="16"/>
    </row>
    <row r="43" spans="2:5" ht="15.75" customHeight="1">
      <c r="B43" s="40">
        <v>4242</v>
      </c>
      <c r="C43" s="41" t="s">
        <v>32</v>
      </c>
      <c r="D43" s="82">
        <v>147860</v>
      </c>
      <c r="E43" s="16"/>
    </row>
    <row r="44" spans="2:5" ht="15.75" customHeight="1">
      <c r="B44" s="40">
        <v>4243</v>
      </c>
      <c r="C44" s="41" t="s">
        <v>92</v>
      </c>
      <c r="D44" s="82">
        <v>16300</v>
      </c>
      <c r="E44" s="16"/>
    </row>
    <row r="45" spans="2:5" s="5" customFormat="1" ht="21.75" customHeight="1">
      <c r="B45" s="36">
        <v>425</v>
      </c>
      <c r="C45" s="37" t="s">
        <v>12</v>
      </c>
      <c r="D45" s="80">
        <f>SUM(D46:D54)</f>
        <v>163765888</v>
      </c>
      <c r="E45" s="35"/>
    </row>
    <row r="46" spans="2:5" ht="15.75" customHeight="1">
      <c r="B46" s="40">
        <v>4251</v>
      </c>
      <c r="C46" s="41" t="s">
        <v>13</v>
      </c>
      <c r="D46" s="82">
        <v>78000</v>
      </c>
      <c r="E46" s="16"/>
    </row>
    <row r="47" spans="2:5" ht="15.75" customHeight="1">
      <c r="B47" s="40">
        <v>4252</v>
      </c>
      <c r="C47" s="41" t="s">
        <v>14</v>
      </c>
      <c r="D47" s="82">
        <v>18000</v>
      </c>
      <c r="E47" s="16"/>
    </row>
    <row r="48" spans="2:5" ht="15.75" customHeight="1">
      <c r="B48" s="40">
        <v>4253</v>
      </c>
      <c r="C48" s="41" t="s">
        <v>19</v>
      </c>
      <c r="D48" s="82">
        <v>44700</v>
      </c>
      <c r="E48" s="16"/>
    </row>
    <row r="49" spans="2:5" ht="15.75" customHeight="1">
      <c r="B49" s="40">
        <v>4254</v>
      </c>
      <c r="C49" s="41" t="s">
        <v>15</v>
      </c>
      <c r="D49" s="82">
        <v>12000</v>
      </c>
      <c r="E49" s="16"/>
    </row>
    <row r="50" spans="2:5" ht="15.75" customHeight="1">
      <c r="B50" s="40">
        <v>4255</v>
      </c>
      <c r="C50" s="41" t="s">
        <v>16</v>
      </c>
      <c r="D50" s="82">
        <v>119000</v>
      </c>
      <c r="E50" s="16"/>
    </row>
    <row r="51" spans="2:5" ht="15.75" customHeight="1">
      <c r="B51" s="40">
        <v>4256</v>
      </c>
      <c r="C51" s="41" t="s">
        <v>35</v>
      </c>
      <c r="D51" s="82">
        <v>26000</v>
      </c>
      <c r="E51" s="16"/>
    </row>
    <row r="52" spans="2:5" ht="15.75" customHeight="1">
      <c r="B52" s="40">
        <v>4257</v>
      </c>
      <c r="C52" s="41" t="s">
        <v>17</v>
      </c>
      <c r="D52" s="82">
        <v>85000</v>
      </c>
      <c r="E52" s="16"/>
    </row>
    <row r="53" spans="2:5" ht="15.75" customHeight="1">
      <c r="B53" s="42">
        <v>4258</v>
      </c>
      <c r="C53" s="43" t="s">
        <v>36</v>
      </c>
      <c r="D53" s="83">
        <v>637092</v>
      </c>
      <c r="E53" s="16"/>
    </row>
    <row r="54" spans="2:5" ht="15.75" customHeight="1">
      <c r="B54" s="40">
        <v>4259</v>
      </c>
      <c r="C54" s="41" t="s">
        <v>18</v>
      </c>
      <c r="D54" s="82">
        <v>162746096</v>
      </c>
      <c r="E54" s="16"/>
    </row>
    <row r="55" spans="2:5" s="5" customFormat="1" ht="21.75" customHeight="1">
      <c r="B55" s="36">
        <v>426</v>
      </c>
      <c r="C55" s="37" t="s">
        <v>9</v>
      </c>
      <c r="D55" s="80">
        <f>SUM(D56:D58)</f>
        <v>120000</v>
      </c>
      <c r="E55" s="35"/>
    </row>
    <row r="56" spans="2:5" ht="15.75" customHeight="1">
      <c r="B56" s="42">
        <v>4261</v>
      </c>
      <c r="C56" s="43" t="s">
        <v>10</v>
      </c>
      <c r="D56" s="83">
        <v>65000</v>
      </c>
      <c r="E56" s="16"/>
    </row>
    <row r="57" spans="2:5" ht="15.75" customHeight="1">
      <c r="B57" s="42">
        <v>4263</v>
      </c>
      <c r="C57" s="43" t="s">
        <v>11</v>
      </c>
      <c r="D57" s="83">
        <v>45000</v>
      </c>
      <c r="E57" s="16"/>
    </row>
    <row r="58" spans="2:5" ht="15.75" customHeight="1">
      <c r="B58" s="40">
        <v>4264</v>
      </c>
      <c r="C58" s="41" t="s">
        <v>70</v>
      </c>
      <c r="D58" s="82">
        <v>10000</v>
      </c>
      <c r="E58" s="16"/>
    </row>
    <row r="59" spans="2:5" s="5" customFormat="1" ht="21.75" customHeight="1">
      <c r="B59" s="45">
        <v>429</v>
      </c>
      <c r="C59" s="46" t="s">
        <v>93</v>
      </c>
      <c r="D59" s="84">
        <f>SUM(D60:D62)</f>
        <v>69100</v>
      </c>
      <c r="E59" s="35"/>
    </row>
    <row r="60" spans="2:5" ht="15.75" customHeight="1">
      <c r="B60" s="42">
        <v>4292</v>
      </c>
      <c r="C60" s="43" t="s">
        <v>38</v>
      </c>
      <c r="D60" s="83">
        <v>26500</v>
      </c>
      <c r="E60" s="16"/>
    </row>
    <row r="61" spans="2:5" ht="15.75" customHeight="1">
      <c r="B61" s="42">
        <v>4293</v>
      </c>
      <c r="C61" s="43" t="s">
        <v>39</v>
      </c>
      <c r="D61" s="83">
        <v>32600</v>
      </c>
      <c r="E61" s="16"/>
    </row>
    <row r="62" spans="2:5" ht="15.75" customHeight="1">
      <c r="B62" s="40">
        <v>4295</v>
      </c>
      <c r="C62" s="41" t="s">
        <v>93</v>
      </c>
      <c r="D62" s="82">
        <v>10000</v>
      </c>
      <c r="E62" s="16"/>
    </row>
    <row r="63" spans="2:5" ht="25.5" customHeight="1">
      <c r="B63" s="33">
        <v>43</v>
      </c>
      <c r="C63" s="34" t="s">
        <v>30</v>
      </c>
      <c r="D63" s="79">
        <f>D64</f>
        <v>301000</v>
      </c>
      <c r="E63" s="16"/>
    </row>
    <row r="64" spans="2:5" ht="25.5" customHeight="1">
      <c r="B64" s="36">
        <v>431</v>
      </c>
      <c r="C64" s="37" t="s">
        <v>37</v>
      </c>
      <c r="D64" s="80">
        <f>SUM(D65)</f>
        <v>301000</v>
      </c>
      <c r="E64" s="16"/>
    </row>
    <row r="65" spans="2:5" ht="15.75" customHeight="1">
      <c r="B65" s="42">
        <v>4311</v>
      </c>
      <c r="C65" s="49" t="s">
        <v>37</v>
      </c>
      <c r="D65" s="83">
        <v>301000</v>
      </c>
      <c r="E65" s="16"/>
    </row>
    <row r="66" spans="2:5" ht="25.5" customHeight="1">
      <c r="B66" s="47">
        <v>44</v>
      </c>
      <c r="C66" s="48" t="s">
        <v>40</v>
      </c>
      <c r="D66" s="85">
        <f>D67</f>
        <v>28500</v>
      </c>
      <c r="E66" s="16"/>
    </row>
    <row r="67" spans="2:5" ht="25.5" customHeight="1">
      <c r="B67" s="36">
        <v>443</v>
      </c>
      <c r="C67" s="37" t="s">
        <v>96</v>
      </c>
      <c r="D67" s="80">
        <f>SUM(D68:D70)</f>
        <v>28500</v>
      </c>
      <c r="E67" s="16"/>
    </row>
    <row r="68" spans="2:5" ht="15.75" customHeight="1">
      <c r="B68" s="42">
        <v>4431</v>
      </c>
      <c r="C68" s="49" t="s">
        <v>71</v>
      </c>
      <c r="D68" s="83">
        <v>26000</v>
      </c>
      <c r="E68" s="16"/>
    </row>
    <row r="69" spans="2:5" ht="15.75" customHeight="1">
      <c r="B69" s="42">
        <v>4432</v>
      </c>
      <c r="C69" s="49" t="s">
        <v>41</v>
      </c>
      <c r="D69" s="83">
        <v>2000</v>
      </c>
      <c r="E69" s="16"/>
    </row>
    <row r="70" spans="2:5" ht="15.75" customHeight="1">
      <c r="B70" s="42">
        <v>4433</v>
      </c>
      <c r="C70" s="49" t="s">
        <v>65</v>
      </c>
      <c r="D70" s="83">
        <v>500</v>
      </c>
      <c r="E70" s="16"/>
    </row>
    <row r="71" spans="2:5" ht="25.5" customHeight="1">
      <c r="B71" s="47">
        <v>46</v>
      </c>
      <c r="C71" s="50" t="s">
        <v>42</v>
      </c>
      <c r="D71" s="79">
        <f>D72</f>
        <v>3264</v>
      </c>
      <c r="E71" s="16"/>
    </row>
    <row r="72" spans="2:5" ht="25.5" customHeight="1">
      <c r="B72" s="36">
        <v>462</v>
      </c>
      <c r="C72" s="37" t="s">
        <v>97</v>
      </c>
      <c r="D72" s="80">
        <f>SUM(D73:D74)</f>
        <v>3264</v>
      </c>
      <c r="E72" s="16"/>
    </row>
    <row r="73" spans="2:5" ht="30" customHeight="1">
      <c r="B73" s="42">
        <v>4621</v>
      </c>
      <c r="C73" s="49" t="s">
        <v>66</v>
      </c>
      <c r="D73" s="83">
        <v>3164</v>
      </c>
      <c r="E73" s="16"/>
    </row>
    <row r="74" spans="2:5" ht="15.75" customHeight="1" thickBot="1">
      <c r="B74" s="40">
        <v>4622</v>
      </c>
      <c r="C74" s="51" t="s">
        <v>94</v>
      </c>
      <c r="D74" s="82">
        <v>100</v>
      </c>
      <c r="E74" s="16"/>
    </row>
    <row r="75" spans="2:5" ht="30" customHeight="1" thickBot="1">
      <c r="B75" s="182" t="s">
        <v>29</v>
      </c>
      <c r="C75" s="191"/>
      <c r="D75" s="86">
        <f>D24+D33+D63+D66+D71</f>
        <v>169248958</v>
      </c>
      <c r="E75" s="16"/>
    </row>
    <row r="76" spans="2:4" ht="14.25" customHeight="1">
      <c r="B76" s="11"/>
      <c r="C76" s="12"/>
      <c r="D76" s="63"/>
    </row>
    <row r="77" ht="15.75">
      <c r="D77" s="64"/>
    </row>
    <row r="78" s="1" customFormat="1" ht="21" customHeight="1">
      <c r="B78" s="10" t="s">
        <v>137</v>
      </c>
    </row>
    <row r="79" s="17" customFormat="1" ht="24.75" customHeight="1">
      <c r="B79" s="10" t="s">
        <v>138</v>
      </c>
    </row>
    <row r="80" spans="2:6" s="1" customFormat="1" ht="15">
      <c r="B80" s="18"/>
      <c r="D80" s="93" t="s">
        <v>61</v>
      </c>
      <c r="E80" s="172"/>
      <c r="F80" s="172"/>
    </row>
    <row r="81" spans="4:6" s="1" customFormat="1" ht="15">
      <c r="D81" s="93" t="s">
        <v>62</v>
      </c>
      <c r="E81" s="172"/>
      <c r="F81" s="172"/>
    </row>
  </sheetData>
  <sheetProtection password="EF44" sheet="1" objects="1" scenarios="1"/>
  <mergeCells count="20">
    <mergeCell ref="C22:C23"/>
    <mergeCell ref="B10:C10"/>
    <mergeCell ref="B4:C4"/>
    <mergeCell ref="B5:C5"/>
    <mergeCell ref="E81:F81"/>
    <mergeCell ref="B21:C21"/>
    <mergeCell ref="B75:C75"/>
    <mergeCell ref="B15:C15"/>
    <mergeCell ref="B16:C16"/>
    <mergeCell ref="D22:D23"/>
    <mergeCell ref="B18:D18"/>
    <mergeCell ref="B22:B23"/>
    <mergeCell ref="E80:F80"/>
    <mergeCell ref="B12:C12"/>
    <mergeCell ref="B11:C11"/>
    <mergeCell ref="B2:D2"/>
    <mergeCell ref="B8:C8"/>
    <mergeCell ref="B9:C9"/>
    <mergeCell ref="B13:C13"/>
    <mergeCell ref="B17:C17"/>
  </mergeCells>
  <printOptions horizontalCentered="1"/>
  <pageMargins left="0.5905511811023623" right="0.5905511811023623" top="1.31" bottom="0.6692913385826772" header="0.4724409448818898" footer="0.2755905511811024"/>
  <pageSetup horizontalDpi="600" verticalDpi="600" orientation="portrait" paperSize="9" scale="50" r:id="rId2"/>
  <headerFooter alignWithMargins="0">
    <oddHeader>&amp;L&amp;G
Hrvatska zaklada za znanost
Ilica 24, 10000 Zagreb</oddHeader>
    <oddFooter>&amp;CIlica 24, 10000 Zagreb / Vladimira Nazora 2, 51410 Opatija 
tel 051 228-690 faks 051 271-085 www.hrzz.hr MB 1626841 OIB 88776522763 IBAN HR3323600001101575620
&amp;RFinancijski plan za 2017. godinu str. &amp;P od &amp;N</oddFooter>
  </headerFooter>
  <rowBreaks count="1" manualBreakCount="1">
    <brk id="54" max="4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C00000"/>
  </sheetPr>
  <dimension ref="A1:F21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2" max="2" width="11.28125" style="0" customWidth="1"/>
    <col min="3" max="3" width="46.00390625" style="0" customWidth="1"/>
    <col min="4" max="4" width="28.28125" style="0" customWidth="1"/>
    <col min="5" max="5" width="13.00390625" style="0" customWidth="1"/>
  </cols>
  <sheetData>
    <row r="1" spans="1:5" ht="12.75">
      <c r="A1" s="52"/>
      <c r="B1" s="52"/>
      <c r="C1" s="52"/>
      <c r="D1" s="52"/>
      <c r="E1" s="52"/>
    </row>
    <row r="2" spans="1:5" s="19" customFormat="1" ht="64.5" customHeight="1">
      <c r="A2" s="53"/>
      <c r="B2" s="197" t="s">
        <v>119</v>
      </c>
      <c r="C2" s="197"/>
      <c r="D2" s="197"/>
      <c r="E2" s="73"/>
    </row>
    <row r="3" spans="1:5" s="19" customFormat="1" ht="29.25" customHeight="1">
      <c r="A3" s="53"/>
      <c r="B3" s="73"/>
      <c r="C3" s="73"/>
      <c r="D3" s="73"/>
      <c r="E3" s="73"/>
    </row>
    <row r="4" spans="1:5" s="10" customFormat="1" ht="16.5" thickBot="1">
      <c r="A4" s="54"/>
      <c r="B4" s="55"/>
      <c r="C4" s="54"/>
      <c r="D4" s="62" t="s">
        <v>46</v>
      </c>
      <c r="E4" s="54"/>
    </row>
    <row r="5" spans="1:6" s="2" customFormat="1" ht="19.5" customHeight="1">
      <c r="A5" s="16"/>
      <c r="B5" s="170" t="s">
        <v>58</v>
      </c>
      <c r="C5" s="184" t="s">
        <v>0</v>
      </c>
      <c r="D5" s="140" t="s">
        <v>83</v>
      </c>
      <c r="E5" s="75"/>
      <c r="F5" s="13"/>
    </row>
    <row r="6" spans="1:6" s="2" customFormat="1" ht="19.5" customHeight="1" thickBot="1">
      <c r="A6" s="16"/>
      <c r="B6" s="195"/>
      <c r="C6" s="196"/>
      <c r="D6" s="141"/>
      <c r="E6" s="75"/>
      <c r="F6" s="13"/>
    </row>
    <row r="7" spans="1:6" s="2" customFormat="1" ht="24.75" customHeight="1">
      <c r="A7" s="16"/>
      <c r="B7" s="56" t="s">
        <v>49</v>
      </c>
      <c r="C7" s="46" t="s">
        <v>47</v>
      </c>
      <c r="D7" s="76">
        <f>SUM(D8)</f>
        <v>78500</v>
      </c>
      <c r="E7" s="75"/>
      <c r="F7" s="13"/>
    </row>
    <row r="8" spans="1:6" s="2" customFormat="1" ht="19.5" customHeight="1">
      <c r="A8" s="16"/>
      <c r="B8" s="57" t="s">
        <v>50</v>
      </c>
      <c r="C8" s="37" t="s">
        <v>48</v>
      </c>
      <c r="D8" s="44">
        <f>SUM(D9:D10)</f>
        <v>78500</v>
      </c>
      <c r="E8" s="75"/>
      <c r="F8" s="13"/>
    </row>
    <row r="9" spans="1:6" s="2" customFormat="1" ht="15.75" customHeight="1">
      <c r="A9" s="16"/>
      <c r="B9" s="58" t="s">
        <v>63</v>
      </c>
      <c r="C9" s="41" t="s">
        <v>95</v>
      </c>
      <c r="D9" s="91">
        <v>32500</v>
      </c>
      <c r="E9" s="75"/>
      <c r="F9" s="13"/>
    </row>
    <row r="10" spans="1:6" s="2" customFormat="1" ht="30" customHeight="1">
      <c r="A10" s="16"/>
      <c r="B10" s="58" t="s">
        <v>64</v>
      </c>
      <c r="C10" s="41" t="s">
        <v>108</v>
      </c>
      <c r="D10" s="91">
        <v>46000</v>
      </c>
      <c r="E10" s="75"/>
      <c r="F10" s="13"/>
    </row>
    <row r="11" spans="1:6" s="2" customFormat="1" ht="24.75" customHeight="1">
      <c r="A11" s="16"/>
      <c r="B11" s="57" t="s">
        <v>51</v>
      </c>
      <c r="C11" s="37" t="s">
        <v>52</v>
      </c>
      <c r="D11" s="44">
        <f>SUM(D12+D14)</f>
        <v>157400</v>
      </c>
      <c r="E11" s="75"/>
      <c r="F11" s="13"/>
    </row>
    <row r="12" spans="1:6" s="2" customFormat="1" ht="19.5" customHeight="1">
      <c r="A12" s="16"/>
      <c r="B12" s="57" t="s">
        <v>53</v>
      </c>
      <c r="C12" s="37" t="s">
        <v>54</v>
      </c>
      <c r="D12" s="44">
        <f>SUM(D13:D13)</f>
        <v>117400</v>
      </c>
      <c r="E12" s="75"/>
      <c r="F12" s="13"/>
    </row>
    <row r="13" spans="1:6" s="2" customFormat="1" ht="15.75" customHeight="1">
      <c r="A13" s="16"/>
      <c r="B13" s="59" t="s">
        <v>43</v>
      </c>
      <c r="C13" s="49" t="s">
        <v>57</v>
      </c>
      <c r="D13" s="21">
        <v>117400</v>
      </c>
      <c r="E13" s="75"/>
      <c r="F13" s="13"/>
    </row>
    <row r="14" spans="1:6" s="2" customFormat="1" ht="19.5" customHeight="1">
      <c r="A14" s="16"/>
      <c r="B14" s="57" t="s">
        <v>55</v>
      </c>
      <c r="C14" s="37" t="s">
        <v>56</v>
      </c>
      <c r="D14" s="77">
        <f>SUM(D15)</f>
        <v>40000</v>
      </c>
      <c r="E14" s="75"/>
      <c r="F14" s="13"/>
    </row>
    <row r="15" spans="1:6" s="2" customFormat="1" ht="15.75" customHeight="1" thickBot="1">
      <c r="A15" s="16"/>
      <c r="B15" s="60" t="s">
        <v>45</v>
      </c>
      <c r="C15" s="61" t="s">
        <v>44</v>
      </c>
      <c r="D15" s="92">
        <v>40000</v>
      </c>
      <c r="E15" s="75"/>
      <c r="F15" s="13"/>
    </row>
    <row r="16" spans="1:6" s="2" customFormat="1" ht="30" customHeight="1" thickBot="1">
      <c r="A16" s="16"/>
      <c r="B16" s="182" t="s">
        <v>59</v>
      </c>
      <c r="C16" s="191"/>
      <c r="D16" s="97">
        <f>D7+D11</f>
        <v>235900</v>
      </c>
      <c r="E16" s="75"/>
      <c r="F16" s="13"/>
    </row>
    <row r="17" spans="2:5" s="10" customFormat="1" ht="15.75">
      <c r="B17" s="14"/>
      <c r="C17" s="14"/>
      <c r="D17" s="14"/>
      <c r="E17" s="15"/>
    </row>
    <row r="18" spans="2:4" ht="18.75" customHeight="1">
      <c r="B18" s="10" t="s">
        <v>137</v>
      </c>
      <c r="C18" s="18"/>
      <c r="D18" s="18"/>
    </row>
    <row r="19" spans="2:4" ht="18.75" customHeight="1">
      <c r="B19" s="10" t="s">
        <v>138</v>
      </c>
      <c r="C19" s="18"/>
      <c r="D19" s="18"/>
    </row>
    <row r="20" spans="2:4" ht="12.75">
      <c r="B20" s="18"/>
      <c r="C20" s="18"/>
      <c r="D20" s="74" t="s">
        <v>61</v>
      </c>
    </row>
    <row r="21" spans="2:4" ht="12.75">
      <c r="B21" s="18"/>
      <c r="C21" s="18"/>
      <c r="D21" s="74" t="s">
        <v>62</v>
      </c>
    </row>
  </sheetData>
  <sheetProtection password="EF44" sheet="1" objects="1" scenarios="1"/>
  <mergeCells count="5">
    <mergeCell ref="B16:C16"/>
    <mergeCell ref="B5:B6"/>
    <mergeCell ref="C5:C6"/>
    <mergeCell ref="D5:D6"/>
    <mergeCell ref="B2:D2"/>
  </mergeCells>
  <printOptions horizontalCentered="1"/>
  <pageMargins left="0.5905511811023623" right="0.5905511811023623" top="1.31" bottom="0.6692913385826772" header="0.4724409448818898" footer="0.2755905511811024"/>
  <pageSetup horizontalDpi="600" verticalDpi="600" orientation="portrait" paperSize="9" scale="50" r:id="rId2"/>
  <headerFooter alignWithMargins="0">
    <oddHeader>&amp;L&amp;G
Hrvatska zaklada za znanost
Ilica 24, 10000 Zagreb</oddHeader>
    <oddFooter>&amp;CIlica 24, 10000 Zagreb / Vladimira Nazora 2, 51410 Opatija 
tel 051 228-690 faks 051 271-085 www.hrzz.hr MB 1626841 OIB 88776522763 IBAN HR3323600001101575620
&amp;RFinancijski plan za 2017. godinu str. &amp;P od &amp;N</oddFooter>
  </headerFooter>
  <ignoredErrors>
    <ignoredError sqref="B7:B15" numberStoredAsText="1"/>
  </ignoredError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2:M93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28.140625" style="2" customWidth="1"/>
    <col min="2" max="2" width="13.140625" style="2" customWidth="1"/>
    <col min="3" max="3" width="66.421875" style="2" customWidth="1"/>
    <col min="4" max="4" width="43.57421875" style="4" customWidth="1"/>
    <col min="5" max="5" width="28.140625" style="2" customWidth="1"/>
    <col min="6" max="9" width="15.28125" style="2" customWidth="1"/>
    <col min="10" max="16384" width="9.140625" style="2" customWidth="1"/>
  </cols>
  <sheetData>
    <row r="1" ht="41.25" customHeight="1"/>
    <row r="2" spans="2:13" ht="90" customHeight="1">
      <c r="B2" s="175" t="s">
        <v>120</v>
      </c>
      <c r="C2" s="175"/>
      <c r="D2" s="175"/>
      <c r="E2" s="67"/>
      <c r="F2" s="8"/>
      <c r="G2" s="8"/>
      <c r="H2" s="8"/>
      <c r="I2" s="8"/>
      <c r="J2" s="8"/>
      <c r="K2" s="8"/>
      <c r="L2" s="8"/>
      <c r="M2" s="8"/>
    </row>
    <row r="3" spans="2:7" ht="14.25" customHeight="1">
      <c r="B3" s="16"/>
      <c r="C3" s="16"/>
      <c r="D3" s="22"/>
      <c r="E3" s="22"/>
      <c r="F3" s="6"/>
      <c r="G3" s="6"/>
    </row>
    <row r="4" spans="2:13" ht="18" customHeight="1">
      <c r="B4" s="188" t="s">
        <v>73</v>
      </c>
      <c r="C4" s="189"/>
      <c r="D4" s="72" t="s">
        <v>22</v>
      </c>
      <c r="E4" s="23"/>
      <c r="F4" s="9"/>
      <c r="G4" s="9"/>
      <c r="H4" s="9"/>
      <c r="I4" s="9"/>
      <c r="J4" s="9"/>
      <c r="K4" s="9"/>
      <c r="L4" s="9"/>
      <c r="M4" s="9"/>
    </row>
    <row r="5" spans="2:5" ht="15.75">
      <c r="B5" s="190"/>
      <c r="C5" s="190"/>
      <c r="D5" s="24"/>
      <c r="E5" s="16"/>
    </row>
    <row r="6" spans="2:5" ht="41.25" customHeight="1" thickBot="1">
      <c r="B6" s="25"/>
      <c r="C6" s="25"/>
      <c r="D6" s="71" t="s">
        <v>46</v>
      </c>
      <c r="E6" s="16"/>
    </row>
    <row r="7" spans="2:4" s="16" customFormat="1" ht="30" customHeight="1" thickBot="1">
      <c r="B7" s="27" t="s">
        <v>26</v>
      </c>
      <c r="C7" s="28"/>
      <c r="D7" s="89" t="s">
        <v>83</v>
      </c>
    </row>
    <row r="8" spans="2:4" s="16" customFormat="1" ht="15.75" customHeight="1">
      <c r="B8" s="176" t="s">
        <v>24</v>
      </c>
      <c r="C8" s="177"/>
      <c r="D8" s="124">
        <v>69500</v>
      </c>
    </row>
    <row r="9" spans="2:4" s="16" customFormat="1" ht="15.75" customHeight="1">
      <c r="B9" s="178" t="s">
        <v>104</v>
      </c>
      <c r="C9" s="179"/>
      <c r="D9" s="20">
        <v>131894700</v>
      </c>
    </row>
    <row r="10" spans="2:4" s="16" customFormat="1" ht="15.75" customHeight="1" thickBot="1">
      <c r="B10" s="186" t="s">
        <v>20</v>
      </c>
      <c r="C10" s="187"/>
      <c r="D10" s="21">
        <v>1095700</v>
      </c>
    </row>
    <row r="11" spans="2:4" s="16" customFormat="1" ht="19.5" customHeight="1" thickBot="1">
      <c r="B11" s="173" t="s">
        <v>27</v>
      </c>
      <c r="C11" s="174"/>
      <c r="D11" s="88">
        <f>SUM(D8:D10)</f>
        <v>133059900</v>
      </c>
    </row>
    <row r="12" spans="2:4" s="16" customFormat="1" ht="34.5" customHeight="1" thickBot="1">
      <c r="B12" s="137" t="s">
        <v>132</v>
      </c>
      <c r="C12" s="137"/>
      <c r="D12" s="125">
        <v>-11217677</v>
      </c>
    </row>
    <row r="13" spans="2:4" s="16" customFormat="1" ht="34.5" customHeight="1" thickBot="1">
      <c r="B13" s="198" t="s">
        <v>27</v>
      </c>
      <c r="C13" s="199"/>
      <c r="D13" s="96">
        <f>D11+D12</f>
        <v>121842223</v>
      </c>
    </row>
    <row r="14" spans="2:4" s="16" customFormat="1" ht="34.5" customHeight="1" thickBot="1">
      <c r="B14" s="135"/>
      <c r="C14" s="135"/>
      <c r="D14" s="133"/>
    </row>
    <row r="15" spans="2:4" s="16" customFormat="1" ht="34.5" customHeight="1" thickBot="1">
      <c r="B15" s="200" t="s">
        <v>105</v>
      </c>
      <c r="C15" s="201"/>
      <c r="D15" s="125">
        <v>38918169</v>
      </c>
    </row>
    <row r="16" spans="2:4" s="16" customFormat="1" ht="30" customHeight="1" thickBot="1">
      <c r="B16" s="182" t="s">
        <v>106</v>
      </c>
      <c r="C16" s="183"/>
      <c r="D16" s="96">
        <f>D13+D15</f>
        <v>160760392</v>
      </c>
    </row>
    <row r="17" spans="2:4" s="16" customFormat="1" ht="30" customHeight="1">
      <c r="B17" s="152" t="s">
        <v>133</v>
      </c>
      <c r="C17" s="152"/>
      <c r="D17" s="152"/>
    </row>
    <row r="18" spans="2:5" ht="19.5" customHeight="1">
      <c r="B18" s="30"/>
      <c r="C18" s="30"/>
      <c r="D18" s="30"/>
      <c r="E18" s="31"/>
    </row>
    <row r="19" spans="2:9" ht="45" customHeight="1" thickBot="1">
      <c r="B19" s="157" t="s">
        <v>60</v>
      </c>
      <c r="C19" s="157"/>
      <c r="D19" s="71" t="s">
        <v>46</v>
      </c>
      <c r="E19" s="26"/>
      <c r="I19" s="7"/>
    </row>
    <row r="20" spans="2:5" s="3" customFormat="1" ht="19.5" customHeight="1">
      <c r="B20" s="170" t="s">
        <v>21</v>
      </c>
      <c r="C20" s="184" t="s">
        <v>0</v>
      </c>
      <c r="D20" s="140" t="s">
        <v>83</v>
      </c>
      <c r="E20" s="32"/>
    </row>
    <row r="21" spans="2:5" s="3" customFormat="1" ht="19.5" customHeight="1">
      <c r="B21" s="171"/>
      <c r="C21" s="185"/>
      <c r="D21" s="194"/>
      <c r="E21" s="32"/>
    </row>
    <row r="22" spans="2:5" s="5" customFormat="1" ht="24.75" customHeight="1">
      <c r="B22" s="33">
        <v>41</v>
      </c>
      <c r="C22" s="34" t="s">
        <v>68</v>
      </c>
      <c r="D22" s="80">
        <f>D23+D25+D27</f>
        <v>3580444</v>
      </c>
      <c r="E22" s="35"/>
    </row>
    <row r="23" spans="2:5" s="5" customFormat="1" ht="19.5" customHeight="1">
      <c r="B23" s="36">
        <v>411</v>
      </c>
      <c r="C23" s="37" t="s">
        <v>1</v>
      </c>
      <c r="D23" s="80">
        <f>SUM(D24)</f>
        <v>3005000</v>
      </c>
      <c r="E23" s="35"/>
    </row>
    <row r="24" spans="2:5" ht="15.75" customHeight="1">
      <c r="B24" s="38">
        <v>4111</v>
      </c>
      <c r="C24" s="39" t="s">
        <v>2</v>
      </c>
      <c r="D24" s="81">
        <v>3005000</v>
      </c>
      <c r="E24" s="16"/>
    </row>
    <row r="25" spans="2:5" s="5" customFormat="1" ht="19.5" customHeight="1">
      <c r="B25" s="36">
        <v>412</v>
      </c>
      <c r="C25" s="37" t="s">
        <v>69</v>
      </c>
      <c r="D25" s="80">
        <f>SUM(D26)</f>
        <v>83650</v>
      </c>
      <c r="E25" s="35"/>
    </row>
    <row r="26" spans="2:5" ht="15.75" customHeight="1">
      <c r="B26" s="38">
        <v>4121</v>
      </c>
      <c r="C26" s="39" t="s">
        <v>69</v>
      </c>
      <c r="D26" s="81">
        <v>83650</v>
      </c>
      <c r="E26" s="16"/>
    </row>
    <row r="27" spans="2:5" s="5" customFormat="1" ht="19.5" customHeight="1">
      <c r="B27" s="36">
        <v>413</v>
      </c>
      <c r="C27" s="37" t="s">
        <v>3</v>
      </c>
      <c r="D27" s="80">
        <f>SUM(D28:D30)</f>
        <v>491794</v>
      </c>
      <c r="E27" s="35"/>
    </row>
    <row r="28" spans="2:5" ht="15.75" customHeight="1">
      <c r="B28" s="38">
        <v>4131</v>
      </c>
      <c r="C28" s="39" t="s">
        <v>4</v>
      </c>
      <c r="D28" s="81">
        <v>432500</v>
      </c>
      <c r="E28" s="16"/>
    </row>
    <row r="29" spans="2:5" ht="15.75" customHeight="1">
      <c r="B29" s="38">
        <v>4132</v>
      </c>
      <c r="C29" s="39" t="s">
        <v>5</v>
      </c>
      <c r="D29" s="81">
        <v>47500</v>
      </c>
      <c r="E29" s="16"/>
    </row>
    <row r="30" spans="2:5" ht="15.75" customHeight="1">
      <c r="B30" s="38">
        <v>4134</v>
      </c>
      <c r="C30" s="39" t="s">
        <v>100</v>
      </c>
      <c r="D30" s="81">
        <v>11794</v>
      </c>
      <c r="E30" s="16"/>
    </row>
    <row r="31" spans="2:5" s="5" customFormat="1" ht="24.75" customHeight="1">
      <c r="B31" s="33">
        <v>42</v>
      </c>
      <c r="C31" s="34" t="s">
        <v>6</v>
      </c>
      <c r="D31" s="80">
        <f>D32+D36+D39+D43+D53+D57</f>
        <v>156859184</v>
      </c>
      <c r="E31" s="35"/>
    </row>
    <row r="32" spans="2:5" s="5" customFormat="1" ht="19.5" customHeight="1">
      <c r="B32" s="36">
        <v>421</v>
      </c>
      <c r="C32" s="37" t="s">
        <v>31</v>
      </c>
      <c r="D32" s="80">
        <f>SUM(D33:D35)</f>
        <v>333892</v>
      </c>
      <c r="E32" s="35"/>
    </row>
    <row r="33" spans="2:5" ht="15.75" customHeight="1">
      <c r="B33" s="40">
        <v>4211</v>
      </c>
      <c r="C33" s="41" t="s">
        <v>7</v>
      </c>
      <c r="D33" s="82">
        <v>135000</v>
      </c>
      <c r="E33" s="16"/>
    </row>
    <row r="34" spans="2:5" ht="15.75" customHeight="1">
      <c r="B34" s="40">
        <v>4212</v>
      </c>
      <c r="C34" s="41" t="s">
        <v>8</v>
      </c>
      <c r="D34" s="82">
        <v>128892</v>
      </c>
      <c r="E34" s="16"/>
    </row>
    <row r="35" spans="2:5" ht="15.75" customHeight="1">
      <c r="B35" s="40">
        <v>4213</v>
      </c>
      <c r="C35" s="41" t="s">
        <v>67</v>
      </c>
      <c r="D35" s="82">
        <v>70000</v>
      </c>
      <c r="E35" s="16"/>
    </row>
    <row r="36" spans="2:5" ht="30" customHeight="1">
      <c r="B36" s="36">
        <v>422</v>
      </c>
      <c r="C36" s="37" t="s">
        <v>91</v>
      </c>
      <c r="D36" s="80">
        <f>SUM(D37:D38)</f>
        <v>233650</v>
      </c>
      <c r="E36" s="16"/>
    </row>
    <row r="37" spans="2:5" ht="15.75" customHeight="1">
      <c r="B37" s="40">
        <v>4221</v>
      </c>
      <c r="C37" s="41" t="s">
        <v>34</v>
      </c>
      <c r="D37" s="82">
        <v>133650</v>
      </c>
      <c r="E37" s="16"/>
    </row>
    <row r="38" spans="2:5" ht="15.75" customHeight="1">
      <c r="B38" s="40">
        <v>4222</v>
      </c>
      <c r="C38" s="41" t="s">
        <v>32</v>
      </c>
      <c r="D38" s="82">
        <v>100000</v>
      </c>
      <c r="E38" s="16"/>
    </row>
    <row r="39" spans="2:5" s="5" customFormat="1" ht="19.5" customHeight="1">
      <c r="B39" s="36">
        <v>424</v>
      </c>
      <c r="C39" s="37" t="s">
        <v>33</v>
      </c>
      <c r="D39" s="80">
        <f>SUM(D40:D42)</f>
        <v>556000</v>
      </c>
      <c r="E39" s="35"/>
    </row>
    <row r="40" spans="2:5" ht="15.75" customHeight="1">
      <c r="B40" s="40">
        <v>4241</v>
      </c>
      <c r="C40" s="41" t="s">
        <v>34</v>
      </c>
      <c r="D40" s="82">
        <v>450000</v>
      </c>
      <c r="E40" s="16"/>
    </row>
    <row r="41" spans="2:5" ht="15.75" customHeight="1">
      <c r="B41" s="40">
        <v>4242</v>
      </c>
      <c r="C41" s="41" t="s">
        <v>32</v>
      </c>
      <c r="D41" s="82">
        <v>105000</v>
      </c>
      <c r="E41" s="16"/>
    </row>
    <row r="42" spans="2:5" ht="15.75" customHeight="1">
      <c r="B42" s="40">
        <v>4243</v>
      </c>
      <c r="C42" s="41" t="s">
        <v>92</v>
      </c>
      <c r="D42" s="82">
        <v>1000</v>
      </c>
      <c r="E42" s="16"/>
    </row>
    <row r="43" spans="2:5" s="5" customFormat="1" ht="19.5" customHeight="1">
      <c r="B43" s="36">
        <v>425</v>
      </c>
      <c r="C43" s="37" t="s">
        <v>12</v>
      </c>
      <c r="D43" s="80">
        <f>SUM(D44:D52)</f>
        <v>155548042</v>
      </c>
      <c r="E43" s="35"/>
    </row>
    <row r="44" spans="2:5" ht="15.75" customHeight="1">
      <c r="B44" s="40">
        <v>4251</v>
      </c>
      <c r="C44" s="41" t="s">
        <v>13</v>
      </c>
      <c r="D44" s="82">
        <v>78000</v>
      </c>
      <c r="E44" s="16"/>
    </row>
    <row r="45" spans="2:5" ht="15.75" customHeight="1">
      <c r="B45" s="40">
        <v>4252</v>
      </c>
      <c r="C45" s="41" t="s">
        <v>14</v>
      </c>
      <c r="D45" s="82">
        <v>18000</v>
      </c>
      <c r="E45" s="16"/>
    </row>
    <row r="46" spans="2:5" ht="15.75" customHeight="1">
      <c r="B46" s="40">
        <v>4253</v>
      </c>
      <c r="C46" s="41" t="s">
        <v>19</v>
      </c>
      <c r="D46" s="82">
        <v>44700</v>
      </c>
      <c r="E46" s="16"/>
    </row>
    <row r="47" spans="2:5" ht="15.75" customHeight="1">
      <c r="B47" s="40">
        <v>4254</v>
      </c>
      <c r="C47" s="41" t="s">
        <v>15</v>
      </c>
      <c r="D47" s="82">
        <v>12000</v>
      </c>
      <c r="E47" s="16"/>
    </row>
    <row r="48" spans="2:5" ht="15.75" customHeight="1">
      <c r="B48" s="40">
        <v>4255</v>
      </c>
      <c r="C48" s="41" t="s">
        <v>16</v>
      </c>
      <c r="D48" s="82">
        <v>114000</v>
      </c>
      <c r="E48" s="16"/>
    </row>
    <row r="49" spans="2:5" ht="15.75" customHeight="1">
      <c r="B49" s="40">
        <v>4256</v>
      </c>
      <c r="C49" s="41" t="s">
        <v>35</v>
      </c>
      <c r="D49" s="82">
        <v>26000</v>
      </c>
      <c r="E49" s="16"/>
    </row>
    <row r="50" spans="2:5" ht="15.75" customHeight="1">
      <c r="B50" s="40">
        <v>4257</v>
      </c>
      <c r="C50" s="41" t="s">
        <v>17</v>
      </c>
      <c r="D50" s="82">
        <v>85000</v>
      </c>
      <c r="E50" s="16"/>
    </row>
    <row r="51" spans="2:5" ht="15.75" customHeight="1">
      <c r="B51" s="42">
        <v>4258</v>
      </c>
      <c r="C51" s="43" t="s">
        <v>36</v>
      </c>
      <c r="D51" s="83">
        <v>630342</v>
      </c>
      <c r="E51" s="16"/>
    </row>
    <row r="52" spans="2:5" ht="15.75" customHeight="1">
      <c r="B52" s="40">
        <v>4259</v>
      </c>
      <c r="C52" s="41" t="s">
        <v>18</v>
      </c>
      <c r="D52" s="130">
        <v>154540000</v>
      </c>
      <c r="E52" s="16"/>
    </row>
    <row r="53" spans="2:5" s="5" customFormat="1" ht="19.5" customHeight="1">
      <c r="B53" s="36">
        <v>426</v>
      </c>
      <c r="C53" s="37" t="s">
        <v>9</v>
      </c>
      <c r="D53" s="80">
        <f>SUM(D54:D56)</f>
        <v>120000</v>
      </c>
      <c r="E53" s="35"/>
    </row>
    <row r="54" spans="2:5" ht="15.75" customHeight="1">
      <c r="B54" s="42">
        <v>4261</v>
      </c>
      <c r="C54" s="43" t="s">
        <v>10</v>
      </c>
      <c r="D54" s="83">
        <v>65000</v>
      </c>
      <c r="E54" s="16"/>
    </row>
    <row r="55" spans="2:5" ht="15.75" customHeight="1">
      <c r="B55" s="42">
        <v>4263</v>
      </c>
      <c r="C55" s="43" t="s">
        <v>11</v>
      </c>
      <c r="D55" s="83">
        <v>45000</v>
      </c>
      <c r="E55" s="16"/>
    </row>
    <row r="56" spans="2:5" ht="15.75" customHeight="1">
      <c r="B56" s="40">
        <v>4264</v>
      </c>
      <c r="C56" s="41" t="s">
        <v>70</v>
      </c>
      <c r="D56" s="82">
        <v>10000</v>
      </c>
      <c r="E56" s="16"/>
    </row>
    <row r="57" spans="2:5" s="5" customFormat="1" ht="19.5" customHeight="1">
      <c r="B57" s="45">
        <v>429</v>
      </c>
      <c r="C57" s="46" t="s">
        <v>93</v>
      </c>
      <c r="D57" s="84">
        <f>SUM(D58:D60)</f>
        <v>67600</v>
      </c>
      <c r="E57" s="35"/>
    </row>
    <row r="58" spans="2:5" ht="15.75" customHeight="1">
      <c r="B58" s="42">
        <v>4292</v>
      </c>
      <c r="C58" s="43" t="s">
        <v>38</v>
      </c>
      <c r="D58" s="83">
        <v>25000</v>
      </c>
      <c r="E58" s="16"/>
    </row>
    <row r="59" spans="2:5" ht="15.75" customHeight="1">
      <c r="B59" s="42">
        <v>4293</v>
      </c>
      <c r="C59" s="43" t="s">
        <v>39</v>
      </c>
      <c r="D59" s="83">
        <v>32600</v>
      </c>
      <c r="E59" s="16"/>
    </row>
    <row r="60" spans="2:5" ht="15.75" customHeight="1">
      <c r="B60" s="40">
        <v>4295</v>
      </c>
      <c r="C60" s="41" t="s">
        <v>93</v>
      </c>
      <c r="D60" s="82">
        <v>10000</v>
      </c>
      <c r="E60" s="16"/>
    </row>
    <row r="61" spans="2:5" ht="24.75" customHeight="1">
      <c r="B61" s="33">
        <v>43</v>
      </c>
      <c r="C61" s="34" t="s">
        <v>30</v>
      </c>
      <c r="D61" s="79">
        <f>D62</f>
        <v>301000</v>
      </c>
      <c r="E61" s="16"/>
    </row>
    <row r="62" spans="2:5" ht="19.5" customHeight="1">
      <c r="B62" s="36">
        <v>431</v>
      </c>
      <c r="C62" s="37" t="s">
        <v>37</v>
      </c>
      <c r="D62" s="80">
        <f>SUM(D63)</f>
        <v>301000</v>
      </c>
      <c r="E62" s="16"/>
    </row>
    <row r="63" spans="2:5" ht="15.75" customHeight="1">
      <c r="B63" s="42">
        <v>4311</v>
      </c>
      <c r="C63" s="49" t="s">
        <v>37</v>
      </c>
      <c r="D63" s="129">
        <v>301000</v>
      </c>
      <c r="E63" s="16"/>
    </row>
    <row r="64" spans="2:5" ht="24.75" customHeight="1">
      <c r="B64" s="47">
        <v>44</v>
      </c>
      <c r="C64" s="48" t="s">
        <v>40</v>
      </c>
      <c r="D64" s="85">
        <f>D65</f>
        <v>16500</v>
      </c>
      <c r="E64" s="16"/>
    </row>
    <row r="65" spans="2:5" ht="19.5" customHeight="1">
      <c r="B65" s="36">
        <v>443</v>
      </c>
      <c r="C65" s="37" t="s">
        <v>96</v>
      </c>
      <c r="D65" s="80">
        <f>SUM(D66:D68)</f>
        <v>16500</v>
      </c>
      <c r="E65" s="16"/>
    </row>
    <row r="66" spans="2:5" ht="15.75" customHeight="1">
      <c r="B66" s="42">
        <v>4431</v>
      </c>
      <c r="C66" s="49" t="s">
        <v>71</v>
      </c>
      <c r="D66" s="83">
        <v>15000</v>
      </c>
      <c r="E66" s="16"/>
    </row>
    <row r="67" spans="2:5" ht="15.75" customHeight="1">
      <c r="B67" s="42">
        <v>4432</v>
      </c>
      <c r="C67" s="49" t="s">
        <v>41</v>
      </c>
      <c r="D67" s="83">
        <v>1000</v>
      </c>
      <c r="E67" s="16"/>
    </row>
    <row r="68" spans="2:5" ht="15.75" customHeight="1">
      <c r="B68" s="42">
        <v>4433</v>
      </c>
      <c r="C68" s="49" t="s">
        <v>65</v>
      </c>
      <c r="D68" s="83">
        <v>500</v>
      </c>
      <c r="E68" s="16"/>
    </row>
    <row r="69" spans="2:5" ht="24.75" customHeight="1">
      <c r="B69" s="47">
        <v>46</v>
      </c>
      <c r="C69" s="50" t="s">
        <v>42</v>
      </c>
      <c r="D69" s="79">
        <f>D70</f>
        <v>3264</v>
      </c>
      <c r="E69" s="16"/>
    </row>
    <row r="70" spans="2:5" ht="19.5" customHeight="1">
      <c r="B70" s="36">
        <v>462</v>
      </c>
      <c r="C70" s="37" t="s">
        <v>97</v>
      </c>
      <c r="D70" s="80">
        <f>SUM(D71:D72)</f>
        <v>3264</v>
      </c>
      <c r="E70" s="16"/>
    </row>
    <row r="71" spans="2:5" ht="30" customHeight="1">
      <c r="B71" s="42">
        <v>4621</v>
      </c>
      <c r="C71" s="49" t="s">
        <v>66</v>
      </c>
      <c r="D71" s="83">
        <v>3164</v>
      </c>
      <c r="E71" s="16"/>
    </row>
    <row r="72" spans="2:5" ht="15.75" customHeight="1" thickBot="1">
      <c r="B72" s="40">
        <v>4622</v>
      </c>
      <c r="C72" s="51" t="s">
        <v>94</v>
      </c>
      <c r="D72" s="82">
        <v>100</v>
      </c>
      <c r="E72" s="16"/>
    </row>
    <row r="73" spans="2:5" ht="30" customHeight="1" thickBot="1">
      <c r="B73" s="182" t="s">
        <v>29</v>
      </c>
      <c r="C73" s="191"/>
      <c r="D73" s="86">
        <f>D22+D31+D61+D64+D69</f>
        <v>160760392</v>
      </c>
      <c r="E73" s="16"/>
    </row>
    <row r="74" spans="2:4" ht="14.25" customHeight="1">
      <c r="B74" s="11"/>
      <c r="C74" s="12"/>
      <c r="D74" s="63"/>
    </row>
    <row r="75" ht="15.75">
      <c r="D75" s="64"/>
    </row>
    <row r="76" spans="2:4" ht="42.75" customHeight="1" thickBot="1">
      <c r="B76" s="157" t="s">
        <v>74</v>
      </c>
      <c r="C76" s="157"/>
      <c r="D76" s="71" t="s">
        <v>46</v>
      </c>
    </row>
    <row r="77" spans="2:4" ht="19.5" customHeight="1">
      <c r="B77" s="170" t="s">
        <v>58</v>
      </c>
      <c r="C77" s="184" t="s">
        <v>0</v>
      </c>
      <c r="D77" s="140" t="s">
        <v>83</v>
      </c>
    </row>
    <row r="78" spans="2:4" ht="19.5" customHeight="1" thickBot="1">
      <c r="B78" s="195"/>
      <c r="C78" s="196"/>
      <c r="D78" s="141"/>
    </row>
    <row r="79" spans="2:4" ht="24.75" customHeight="1">
      <c r="B79" s="56" t="s">
        <v>49</v>
      </c>
      <c r="C79" s="46" t="s">
        <v>47</v>
      </c>
      <c r="D79" s="76">
        <f>SUM(D80)</f>
        <v>78500</v>
      </c>
    </row>
    <row r="80" spans="2:4" ht="19.5" customHeight="1">
      <c r="B80" s="57" t="s">
        <v>50</v>
      </c>
      <c r="C80" s="37" t="s">
        <v>48</v>
      </c>
      <c r="D80" s="44">
        <f>SUM(D81:D82)</f>
        <v>78500</v>
      </c>
    </row>
    <row r="81" spans="2:4" ht="15.75" customHeight="1">
      <c r="B81" s="58" t="s">
        <v>63</v>
      </c>
      <c r="C81" s="41" t="s">
        <v>95</v>
      </c>
      <c r="D81" s="91">
        <v>32500</v>
      </c>
    </row>
    <row r="82" spans="2:4" ht="15.75" customHeight="1">
      <c r="B82" s="58" t="s">
        <v>64</v>
      </c>
      <c r="C82" s="41" t="s">
        <v>108</v>
      </c>
      <c r="D82" s="91">
        <v>46000</v>
      </c>
    </row>
    <row r="83" spans="2:4" ht="24.75" customHeight="1">
      <c r="B83" s="57" t="s">
        <v>51</v>
      </c>
      <c r="C83" s="37" t="s">
        <v>52</v>
      </c>
      <c r="D83" s="44">
        <f>SUM(D84+D86)</f>
        <v>157400</v>
      </c>
    </row>
    <row r="84" spans="2:4" ht="19.5" customHeight="1">
      <c r="B84" s="57" t="s">
        <v>53</v>
      </c>
      <c r="C84" s="37" t="s">
        <v>54</v>
      </c>
      <c r="D84" s="44">
        <f>SUM(D85:D85)</f>
        <v>117400</v>
      </c>
    </row>
    <row r="85" spans="2:4" ht="15.75" customHeight="1">
      <c r="B85" s="59" t="s">
        <v>43</v>
      </c>
      <c r="C85" s="49" t="s">
        <v>57</v>
      </c>
      <c r="D85" s="21">
        <v>117400</v>
      </c>
    </row>
    <row r="86" spans="2:4" ht="19.5" customHeight="1">
      <c r="B86" s="57" t="s">
        <v>55</v>
      </c>
      <c r="C86" s="37" t="s">
        <v>56</v>
      </c>
      <c r="D86" s="77">
        <f>SUM(D87)</f>
        <v>40000</v>
      </c>
    </row>
    <row r="87" spans="2:4" ht="15.75" customHeight="1" thickBot="1">
      <c r="B87" s="60" t="s">
        <v>45</v>
      </c>
      <c r="C87" s="61" t="s">
        <v>44</v>
      </c>
      <c r="D87" s="92">
        <v>40000</v>
      </c>
    </row>
    <row r="88" spans="2:4" ht="30" customHeight="1" thickBot="1">
      <c r="B88" s="182" t="s">
        <v>59</v>
      </c>
      <c r="C88" s="191"/>
      <c r="D88" s="97">
        <f>D79+D83</f>
        <v>235900</v>
      </c>
    </row>
    <row r="90" s="1" customFormat="1" ht="21" customHeight="1">
      <c r="B90" s="10" t="s">
        <v>137</v>
      </c>
    </row>
    <row r="91" s="17" customFormat="1" ht="24.75" customHeight="1">
      <c r="B91" s="10" t="s">
        <v>138</v>
      </c>
    </row>
    <row r="92" spans="2:6" s="1" customFormat="1" ht="15">
      <c r="B92" s="18"/>
      <c r="D92" s="93" t="s">
        <v>61</v>
      </c>
      <c r="E92" s="172"/>
      <c r="F92" s="172"/>
    </row>
    <row r="93" spans="4:6" s="1" customFormat="1" ht="15">
      <c r="D93" s="93" t="s">
        <v>62</v>
      </c>
      <c r="E93" s="172"/>
      <c r="F93" s="172"/>
    </row>
  </sheetData>
  <sheetProtection password="EF44" sheet="1" objects="1" scenarios="1"/>
  <mergeCells count="24">
    <mergeCell ref="B2:D2"/>
    <mergeCell ref="B4:C4"/>
    <mergeCell ref="B5:C5"/>
    <mergeCell ref="B8:C8"/>
    <mergeCell ref="B15:C15"/>
    <mergeCell ref="B9:C9"/>
    <mergeCell ref="E93:F93"/>
    <mergeCell ref="B77:B78"/>
    <mergeCell ref="C77:C78"/>
    <mergeCell ref="D77:D78"/>
    <mergeCell ref="B88:C88"/>
    <mergeCell ref="B19:C19"/>
    <mergeCell ref="B20:B21"/>
    <mergeCell ref="C20:C21"/>
    <mergeCell ref="B76:C76"/>
    <mergeCell ref="B16:C16"/>
    <mergeCell ref="B11:C11"/>
    <mergeCell ref="D20:D21"/>
    <mergeCell ref="B73:C73"/>
    <mergeCell ref="B10:C10"/>
    <mergeCell ref="E92:F92"/>
    <mergeCell ref="B12:C12"/>
    <mergeCell ref="B17:D17"/>
    <mergeCell ref="B13:C13"/>
  </mergeCells>
  <printOptions/>
  <pageMargins left="0.5905511811023623" right="0.5905511811023623" top="1.31" bottom="0.6692913385826772" header="0.4724409448818898" footer="0.2755905511811024"/>
  <pageSetup horizontalDpi="600" verticalDpi="600" orientation="portrait" paperSize="9" scale="50" r:id="rId2"/>
  <headerFooter alignWithMargins="0">
    <oddHeader>&amp;L&amp;G</oddHeader>
    <oddFooter>&amp;CIlica 24, 10000 Zagreb / Vladimira Nazora 2, 51410 Opatija 
tel 051 228-690 faks 051 271-085 www.hrzz.hr MB 1626841 OIB 88776522763 IBAN HR3323600001101575620
&amp;RFinancijski plan za 2017. godinu str. &amp;P od &amp;N</oddFooter>
  </headerFooter>
  <rowBreaks count="1" manualBreakCount="1">
    <brk id="42" max="4" man="1"/>
  </rowBreaks>
  <ignoredErrors>
    <ignoredError sqref="B79:B87" numberStoredAsText="1"/>
  </ignoredError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2:M33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28.140625" style="2" customWidth="1"/>
    <col min="2" max="2" width="13.140625" style="2" customWidth="1"/>
    <col min="3" max="3" width="66.421875" style="2" customWidth="1"/>
    <col min="4" max="4" width="43.57421875" style="4" customWidth="1"/>
    <col min="5" max="5" width="28.140625" style="2" customWidth="1"/>
    <col min="6" max="9" width="15.28125" style="2" customWidth="1"/>
    <col min="10" max="16384" width="9.140625" style="2" customWidth="1"/>
  </cols>
  <sheetData>
    <row r="1" ht="41.25" customHeight="1"/>
    <row r="2" spans="2:13" ht="64.5" customHeight="1">
      <c r="B2" s="175" t="s">
        <v>121</v>
      </c>
      <c r="C2" s="175"/>
      <c r="D2" s="175"/>
      <c r="E2" s="67"/>
      <c r="F2" s="8"/>
      <c r="G2" s="8"/>
      <c r="H2" s="8"/>
      <c r="I2" s="8"/>
      <c r="J2" s="8"/>
      <c r="K2" s="8"/>
      <c r="L2" s="8"/>
      <c r="M2" s="8"/>
    </row>
    <row r="3" spans="2:7" ht="14.25" customHeight="1">
      <c r="B3" s="16"/>
      <c r="C3" s="16"/>
      <c r="D3" s="22"/>
      <c r="E3" s="22"/>
      <c r="F3" s="6"/>
      <c r="G3" s="6"/>
    </row>
    <row r="4" spans="2:13" ht="18" customHeight="1">
      <c r="B4" s="188" t="s">
        <v>73</v>
      </c>
      <c r="C4" s="189"/>
      <c r="D4" s="72" t="s">
        <v>22</v>
      </c>
      <c r="E4" s="23"/>
      <c r="F4" s="9"/>
      <c r="G4" s="9"/>
      <c r="H4" s="9"/>
      <c r="I4" s="9"/>
      <c r="J4" s="9"/>
      <c r="K4" s="9"/>
      <c r="L4" s="9"/>
      <c r="M4" s="9"/>
    </row>
    <row r="5" spans="2:5" ht="15.75">
      <c r="B5" s="190"/>
      <c r="C5" s="190"/>
      <c r="D5" s="24"/>
      <c r="E5" s="16"/>
    </row>
    <row r="6" spans="2:5" ht="41.25" customHeight="1" thickBot="1">
      <c r="B6" s="25"/>
      <c r="C6" s="25"/>
      <c r="D6" s="71" t="s">
        <v>46</v>
      </c>
      <c r="E6" s="16"/>
    </row>
    <row r="7" spans="2:5" ht="30" customHeight="1" thickBot="1">
      <c r="B7" s="27" t="s">
        <v>26</v>
      </c>
      <c r="C7" s="28"/>
      <c r="D7" s="89" t="s">
        <v>83</v>
      </c>
      <c r="E7" s="16"/>
    </row>
    <row r="8" spans="2:5" ht="15.75" customHeight="1" thickBot="1">
      <c r="B8" s="202" t="s">
        <v>99</v>
      </c>
      <c r="C8" s="203"/>
      <c r="D8" s="20">
        <v>234550</v>
      </c>
      <c r="E8" s="16"/>
    </row>
    <row r="9" spans="2:5" ht="30" customHeight="1" thickBot="1">
      <c r="B9" s="182" t="s">
        <v>28</v>
      </c>
      <c r="C9" s="191"/>
      <c r="D9" s="96">
        <f>SUM(D8:D8)</f>
        <v>234550</v>
      </c>
      <c r="E9" s="16"/>
    </row>
    <row r="10" spans="2:5" ht="19.5" customHeight="1">
      <c r="B10" s="29"/>
      <c r="C10" s="29"/>
      <c r="D10" s="87"/>
      <c r="E10" s="25"/>
    </row>
    <row r="11" spans="2:9" ht="45" customHeight="1" thickBot="1">
      <c r="B11" s="157" t="s">
        <v>60</v>
      </c>
      <c r="C11" s="157"/>
      <c r="D11" s="71" t="s">
        <v>46</v>
      </c>
      <c r="E11" s="26"/>
      <c r="I11" s="7"/>
    </row>
    <row r="12" spans="2:5" s="3" customFormat="1" ht="20.25" customHeight="1">
      <c r="B12" s="170" t="s">
        <v>21</v>
      </c>
      <c r="C12" s="184" t="s">
        <v>0</v>
      </c>
      <c r="D12" s="140" t="s">
        <v>83</v>
      </c>
      <c r="E12" s="32"/>
    </row>
    <row r="13" spans="2:5" s="3" customFormat="1" ht="27" customHeight="1">
      <c r="B13" s="171"/>
      <c r="C13" s="185"/>
      <c r="D13" s="194"/>
      <c r="E13" s="32"/>
    </row>
    <row r="14" spans="2:5" s="5" customFormat="1" ht="24.75" customHeight="1">
      <c r="B14" s="33">
        <v>42</v>
      </c>
      <c r="C14" s="34" t="s">
        <v>6</v>
      </c>
      <c r="D14" s="79">
        <f>D15+D18+D22</f>
        <v>222550</v>
      </c>
      <c r="E14" s="35"/>
    </row>
    <row r="15" spans="2:5" ht="30" customHeight="1">
      <c r="B15" s="36">
        <v>422</v>
      </c>
      <c r="C15" s="37" t="s">
        <v>91</v>
      </c>
      <c r="D15" s="80">
        <f>SUM(D16:D17)</f>
        <v>49300</v>
      </c>
      <c r="E15" s="16"/>
    </row>
    <row r="16" spans="2:5" ht="15.75" customHeight="1">
      <c r="B16" s="40">
        <v>4221</v>
      </c>
      <c r="C16" s="41" t="s">
        <v>34</v>
      </c>
      <c r="D16" s="82">
        <v>29100</v>
      </c>
      <c r="E16" s="16"/>
    </row>
    <row r="17" spans="2:5" ht="15.75" customHeight="1">
      <c r="B17" s="40">
        <v>4222</v>
      </c>
      <c r="C17" s="41" t="s">
        <v>32</v>
      </c>
      <c r="D17" s="82">
        <v>20200</v>
      </c>
      <c r="E17" s="16"/>
    </row>
    <row r="18" spans="2:5" ht="19.5" customHeight="1">
      <c r="B18" s="36">
        <v>424</v>
      </c>
      <c r="C18" s="37" t="s">
        <v>33</v>
      </c>
      <c r="D18" s="80">
        <f>SUM(D19:D21)</f>
        <v>166500</v>
      </c>
      <c r="E18" s="16"/>
    </row>
    <row r="19" spans="2:5" s="5" customFormat="1" ht="15.75" customHeight="1">
      <c r="B19" s="40">
        <v>4241</v>
      </c>
      <c r="C19" s="41" t="s">
        <v>34</v>
      </c>
      <c r="D19" s="82">
        <v>142000</v>
      </c>
      <c r="E19" s="35"/>
    </row>
    <row r="20" spans="2:5" ht="15.75" customHeight="1">
      <c r="B20" s="40">
        <v>4242</v>
      </c>
      <c r="C20" s="41" t="s">
        <v>32</v>
      </c>
      <c r="D20" s="82">
        <v>9200</v>
      </c>
      <c r="E20" s="16"/>
    </row>
    <row r="21" spans="2:5" ht="15.75" customHeight="1">
      <c r="B21" s="40">
        <v>4243</v>
      </c>
      <c r="C21" s="41" t="s">
        <v>92</v>
      </c>
      <c r="D21" s="83">
        <v>15300</v>
      </c>
      <c r="E21" s="16"/>
    </row>
    <row r="22" spans="2:5" ht="15.75" customHeight="1">
      <c r="B22" s="36">
        <v>425</v>
      </c>
      <c r="C22" s="37" t="s">
        <v>12</v>
      </c>
      <c r="D22" s="80">
        <f>SUM(D23)</f>
        <v>6750</v>
      </c>
      <c r="E22" s="16"/>
    </row>
    <row r="23" spans="2:5" ht="15.75" customHeight="1">
      <c r="B23" s="42">
        <v>4258</v>
      </c>
      <c r="C23" s="43" t="s">
        <v>36</v>
      </c>
      <c r="D23" s="83">
        <v>6750</v>
      </c>
      <c r="E23" s="16"/>
    </row>
    <row r="24" spans="2:5" ht="24.75" customHeight="1">
      <c r="B24" s="33">
        <v>44</v>
      </c>
      <c r="C24" s="118" t="s">
        <v>40</v>
      </c>
      <c r="D24" s="85">
        <f>D25</f>
        <v>12000</v>
      </c>
      <c r="E24" s="16"/>
    </row>
    <row r="25" spans="2:5" ht="19.5" customHeight="1">
      <c r="B25" s="36">
        <v>443</v>
      </c>
      <c r="C25" s="37" t="s">
        <v>96</v>
      </c>
      <c r="D25" s="80">
        <f>SUM(D26:D27)</f>
        <v>12000</v>
      </c>
      <c r="E25" s="16"/>
    </row>
    <row r="26" spans="2:5" s="5" customFormat="1" ht="15.75" customHeight="1">
      <c r="B26" s="116">
        <v>4431</v>
      </c>
      <c r="C26" s="117" t="s">
        <v>71</v>
      </c>
      <c r="D26" s="82">
        <v>11000</v>
      </c>
      <c r="E26" s="35"/>
    </row>
    <row r="27" spans="2:5" s="5" customFormat="1" ht="15.75" customHeight="1" thickBot="1">
      <c r="B27" s="40">
        <v>4432</v>
      </c>
      <c r="C27" s="41" t="s">
        <v>41</v>
      </c>
      <c r="D27" s="82">
        <v>1000</v>
      </c>
      <c r="E27" s="35"/>
    </row>
    <row r="28" spans="2:5" ht="30" customHeight="1" thickBot="1">
      <c r="B28" s="182" t="s">
        <v>29</v>
      </c>
      <c r="C28" s="191"/>
      <c r="D28" s="86">
        <f>D14+D24</f>
        <v>234550</v>
      </c>
      <c r="E28" s="16"/>
    </row>
    <row r="29" spans="2:4" ht="14.25" customHeight="1">
      <c r="B29" s="11"/>
      <c r="C29" s="12"/>
      <c r="D29" s="63"/>
    </row>
    <row r="30" spans="2:4" ht="32.25" customHeight="1">
      <c r="B30" s="10" t="s">
        <v>137</v>
      </c>
      <c r="C30" s="69"/>
      <c r="D30" s="63"/>
    </row>
    <row r="31" spans="2:4" s="16" customFormat="1" ht="46.5" customHeight="1">
      <c r="B31" s="10" t="s">
        <v>138</v>
      </c>
      <c r="C31" s="70"/>
      <c r="D31" s="68" t="s">
        <v>72</v>
      </c>
    </row>
    <row r="32" ht="15.75">
      <c r="D32" s="68"/>
    </row>
    <row r="33" ht="15.75">
      <c r="D33" s="64"/>
    </row>
  </sheetData>
  <sheetProtection password="EF44" sheet="1" objects="1" scenarios="1"/>
  <mergeCells count="10">
    <mergeCell ref="B2:D2"/>
    <mergeCell ref="B4:C4"/>
    <mergeCell ref="B5:C5"/>
    <mergeCell ref="B8:C8"/>
    <mergeCell ref="D12:D13"/>
    <mergeCell ref="B28:C28"/>
    <mergeCell ref="B9:C9"/>
    <mergeCell ref="B11:C11"/>
    <mergeCell ref="B12:B13"/>
    <mergeCell ref="C12:C13"/>
  </mergeCells>
  <printOptions/>
  <pageMargins left="0.5905511811023623" right="0.5905511811023623" top="1.31" bottom="0.6692913385826772" header="0.4724409448818898" footer="0.2755905511811024"/>
  <pageSetup horizontalDpi="600" verticalDpi="600" orientation="portrait" paperSize="9" scale="50" r:id="rId2"/>
  <headerFooter alignWithMargins="0">
    <oddHeader>&amp;L&amp;G</oddHeader>
    <oddFooter>&amp;CIlica 24, 10000 Zagreb / Vladimira Nazora 2, 51410 Opatija 
tel 051 228-690 faks 051 271-085 www.hrzz.hr MB 1626841 OIB 88776522763 IBAN HR3323600001101575620
&amp;RFinancijski plan za 2017. godinu str. &amp;P od &amp;N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B2:M22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28.140625" style="2" customWidth="1"/>
    <col min="2" max="2" width="13.140625" style="2" customWidth="1"/>
    <col min="3" max="3" width="66.421875" style="2" customWidth="1"/>
    <col min="4" max="4" width="43.57421875" style="4" customWidth="1"/>
    <col min="5" max="5" width="28.140625" style="2" customWidth="1"/>
    <col min="6" max="9" width="15.28125" style="2" customWidth="1"/>
    <col min="10" max="16384" width="9.140625" style="2" customWidth="1"/>
  </cols>
  <sheetData>
    <row r="1" ht="41.25" customHeight="1"/>
    <row r="2" spans="2:13" ht="90" customHeight="1">
      <c r="B2" s="175" t="s">
        <v>122</v>
      </c>
      <c r="C2" s="175"/>
      <c r="D2" s="175"/>
      <c r="E2" s="67"/>
      <c r="F2" s="8"/>
      <c r="G2" s="8"/>
      <c r="H2" s="8"/>
      <c r="I2" s="8"/>
      <c r="J2" s="8"/>
      <c r="K2" s="8"/>
      <c r="L2" s="8"/>
      <c r="M2" s="8"/>
    </row>
    <row r="3" spans="2:7" ht="14.25" customHeight="1">
      <c r="B3" s="16"/>
      <c r="C3" s="16"/>
      <c r="D3" s="22"/>
      <c r="E3" s="22"/>
      <c r="F3" s="6"/>
      <c r="G3" s="6"/>
    </row>
    <row r="4" spans="2:13" ht="18" customHeight="1">
      <c r="B4" s="188" t="s">
        <v>73</v>
      </c>
      <c r="C4" s="189"/>
      <c r="D4" s="72" t="s">
        <v>22</v>
      </c>
      <c r="E4" s="23"/>
      <c r="F4" s="9"/>
      <c r="G4" s="9"/>
      <c r="H4" s="9"/>
      <c r="I4" s="9"/>
      <c r="J4" s="9"/>
      <c r="K4" s="9"/>
      <c r="L4" s="9"/>
      <c r="M4" s="9"/>
    </row>
    <row r="5" spans="2:5" ht="15.75">
      <c r="B5" s="190"/>
      <c r="C5" s="190"/>
      <c r="D5" s="24"/>
      <c r="E5" s="16"/>
    </row>
    <row r="6" spans="2:5" ht="41.25" customHeight="1" thickBot="1">
      <c r="B6" s="25"/>
      <c r="C6" s="25"/>
      <c r="D6" s="71" t="s">
        <v>46</v>
      </c>
      <c r="E6" s="16"/>
    </row>
    <row r="7" spans="2:5" ht="30" customHeight="1" thickBot="1">
      <c r="B7" s="27" t="s">
        <v>26</v>
      </c>
      <c r="C7" s="28"/>
      <c r="D7" s="89" t="s">
        <v>83</v>
      </c>
      <c r="E7" s="16"/>
    </row>
    <row r="8" spans="2:5" ht="15.75" customHeight="1" thickBot="1">
      <c r="B8" s="178" t="s">
        <v>102</v>
      </c>
      <c r="C8" s="179"/>
      <c r="D8" s="20">
        <v>8166930</v>
      </c>
      <c r="E8" s="16"/>
    </row>
    <row r="9" spans="2:5" ht="30" customHeight="1" thickBot="1">
      <c r="B9" s="182" t="s">
        <v>28</v>
      </c>
      <c r="C9" s="191"/>
      <c r="D9" s="96">
        <f>SUM(D8:D8)</f>
        <v>8166930</v>
      </c>
      <c r="E9" s="16"/>
    </row>
    <row r="10" spans="2:5" ht="19.5" customHeight="1">
      <c r="B10" s="29"/>
      <c r="C10" s="29"/>
      <c r="D10" s="87"/>
      <c r="E10" s="25"/>
    </row>
    <row r="11" spans="2:9" ht="36.75" customHeight="1" thickBot="1">
      <c r="B11" s="157" t="s">
        <v>60</v>
      </c>
      <c r="C11" s="157"/>
      <c r="D11" s="71" t="s">
        <v>46</v>
      </c>
      <c r="E11" s="26"/>
      <c r="I11" s="7"/>
    </row>
    <row r="12" spans="2:5" s="3" customFormat="1" ht="19.5" customHeight="1">
      <c r="B12" s="170" t="s">
        <v>21</v>
      </c>
      <c r="C12" s="184" t="s">
        <v>0</v>
      </c>
      <c r="D12" s="140" t="s">
        <v>83</v>
      </c>
      <c r="E12" s="32"/>
    </row>
    <row r="13" spans="2:5" s="3" customFormat="1" ht="19.5" customHeight="1">
      <c r="B13" s="171"/>
      <c r="C13" s="185"/>
      <c r="D13" s="194"/>
      <c r="E13" s="32"/>
    </row>
    <row r="14" spans="2:5" s="5" customFormat="1" ht="24.75" customHeight="1">
      <c r="B14" s="33">
        <v>42</v>
      </c>
      <c r="C14" s="34" t="s">
        <v>6</v>
      </c>
      <c r="D14" s="79">
        <f>D15</f>
        <v>8166930</v>
      </c>
      <c r="E14" s="35"/>
    </row>
    <row r="15" spans="2:5" s="5" customFormat="1" ht="19.5" customHeight="1">
      <c r="B15" s="36">
        <v>425</v>
      </c>
      <c r="C15" s="37" t="s">
        <v>12</v>
      </c>
      <c r="D15" s="80">
        <f>SUM(D16:D16)</f>
        <v>8166930</v>
      </c>
      <c r="E15" s="35"/>
    </row>
    <row r="16" spans="2:5" ht="15.75" customHeight="1" thickBot="1">
      <c r="B16" s="40">
        <v>4259</v>
      </c>
      <c r="C16" s="41" t="s">
        <v>101</v>
      </c>
      <c r="D16" s="82">
        <v>8166930</v>
      </c>
      <c r="E16" s="16"/>
    </row>
    <row r="17" spans="2:5" ht="30" customHeight="1" thickBot="1">
      <c r="B17" s="182" t="s">
        <v>29</v>
      </c>
      <c r="C17" s="191"/>
      <c r="D17" s="86">
        <f>D14</f>
        <v>8166930</v>
      </c>
      <c r="E17" s="16"/>
    </row>
    <row r="18" spans="2:4" ht="14.25" customHeight="1">
      <c r="B18" s="11"/>
      <c r="C18" s="12"/>
      <c r="D18" s="63"/>
    </row>
    <row r="19" spans="2:4" ht="32.25" customHeight="1">
      <c r="B19" s="10" t="s">
        <v>137</v>
      </c>
      <c r="C19" s="69"/>
      <c r="D19" s="63"/>
    </row>
    <row r="20" spans="2:4" s="16" customFormat="1" ht="46.5" customHeight="1">
      <c r="B20" s="10" t="s">
        <v>138</v>
      </c>
      <c r="C20" s="70"/>
      <c r="D20" s="68" t="s">
        <v>72</v>
      </c>
    </row>
    <row r="21" ht="15.75">
      <c r="D21" s="64"/>
    </row>
    <row r="22" ht="15.75">
      <c r="D22" s="64"/>
    </row>
  </sheetData>
  <sheetProtection password="EF44" sheet="1" objects="1" scenarios="1"/>
  <mergeCells count="10">
    <mergeCell ref="B2:D2"/>
    <mergeCell ref="B4:C4"/>
    <mergeCell ref="B5:C5"/>
    <mergeCell ref="B8:C8"/>
    <mergeCell ref="D12:D13"/>
    <mergeCell ref="B17:C17"/>
    <mergeCell ref="B9:C9"/>
    <mergeCell ref="B11:C11"/>
    <mergeCell ref="B12:B13"/>
    <mergeCell ref="C12:C13"/>
  </mergeCells>
  <printOptions/>
  <pageMargins left="0.5905511811023623" right="0.5905511811023623" top="1.31" bottom="0.6692913385826772" header="0.4724409448818898" footer="0.2755905511811024"/>
  <pageSetup horizontalDpi="600" verticalDpi="600" orientation="portrait" paperSize="9" scale="50" r:id="rId2"/>
  <headerFooter alignWithMargins="0">
    <oddHeader>&amp;L&amp;G</oddHeader>
    <oddFooter>&amp;CIlica 24, 10000 Zagreb / Vladimira Nazora 2, 51410 Opatija 
tel 051 228-690 faks 051 271-085 www.hrzz.hr MB 1626841 OIB 88776522763 IBAN HR3323600001101575620
&amp;RFinancijski plan za 2017. godinu str. &amp;P od &amp;N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B2:E31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28.140625" style="2" customWidth="1"/>
    <col min="2" max="2" width="13.140625" style="2" customWidth="1"/>
    <col min="3" max="3" width="66.421875" style="2" customWidth="1"/>
    <col min="4" max="4" width="43.57421875" style="4" customWidth="1"/>
    <col min="5" max="16384" width="9.140625" style="2" customWidth="1"/>
  </cols>
  <sheetData>
    <row r="1" ht="41.25" customHeight="1"/>
    <row r="2" spans="2:5" ht="90" customHeight="1">
      <c r="B2" s="175" t="s">
        <v>123</v>
      </c>
      <c r="C2" s="175"/>
      <c r="D2" s="175"/>
      <c r="E2" s="8"/>
    </row>
    <row r="3" spans="2:4" ht="14.25" customHeight="1">
      <c r="B3" s="16"/>
      <c r="C3" s="16"/>
      <c r="D3" s="119"/>
    </row>
    <row r="4" spans="2:5" ht="18" customHeight="1">
      <c r="B4" s="188" t="s">
        <v>73</v>
      </c>
      <c r="C4" s="189"/>
      <c r="D4" s="72" t="s">
        <v>22</v>
      </c>
      <c r="E4" s="9"/>
    </row>
    <row r="5" spans="2:4" ht="15.75">
      <c r="B5" s="190"/>
      <c r="C5" s="190"/>
      <c r="D5" s="24"/>
    </row>
    <row r="6" spans="2:4" ht="41.25" customHeight="1" thickBot="1">
      <c r="B6" s="25"/>
      <c r="C6" s="25"/>
      <c r="D6" s="71" t="s">
        <v>46</v>
      </c>
    </row>
    <row r="7" spans="2:4" ht="30" customHeight="1" thickBot="1">
      <c r="B7" s="27" t="s">
        <v>26</v>
      </c>
      <c r="C7" s="28"/>
      <c r="D7" s="89" t="s">
        <v>83</v>
      </c>
    </row>
    <row r="8" spans="2:4" ht="15.75" customHeight="1" thickBot="1">
      <c r="B8" s="178" t="s">
        <v>98</v>
      </c>
      <c r="C8" s="179"/>
      <c r="D8" s="20">
        <v>0</v>
      </c>
    </row>
    <row r="9" spans="2:4" ht="30" customHeight="1" thickBot="1">
      <c r="B9" s="182" t="s">
        <v>28</v>
      </c>
      <c r="C9" s="191"/>
      <c r="D9" s="96">
        <f>SUM(D8:D8)</f>
        <v>0</v>
      </c>
    </row>
    <row r="10" spans="2:4" ht="19.5" customHeight="1">
      <c r="B10" s="29"/>
      <c r="C10" s="29"/>
      <c r="D10" s="87"/>
    </row>
    <row r="11" spans="2:4" ht="38.25" customHeight="1" thickBot="1">
      <c r="B11" s="157" t="s">
        <v>60</v>
      </c>
      <c r="C11" s="157"/>
      <c r="D11" s="71" t="s">
        <v>46</v>
      </c>
    </row>
    <row r="12" spans="2:4" s="3" customFormat="1" ht="19.5" customHeight="1">
      <c r="B12" s="170" t="s">
        <v>21</v>
      </c>
      <c r="C12" s="162" t="s">
        <v>0</v>
      </c>
      <c r="D12" s="140" t="s">
        <v>83</v>
      </c>
    </row>
    <row r="13" spans="2:4" s="3" customFormat="1" ht="19.5" customHeight="1">
      <c r="B13" s="171"/>
      <c r="C13" s="205"/>
      <c r="D13" s="194"/>
    </row>
    <row r="14" spans="2:4" s="5" customFormat="1" ht="24.75" customHeight="1">
      <c r="B14" s="33">
        <v>42</v>
      </c>
      <c r="C14" s="118" t="s">
        <v>6</v>
      </c>
      <c r="D14" s="79">
        <f>D15+D17+D19+D21</f>
        <v>64086</v>
      </c>
    </row>
    <row r="15" spans="2:4" s="5" customFormat="1" ht="19.5" customHeight="1">
      <c r="B15" s="36">
        <v>421</v>
      </c>
      <c r="C15" s="120" t="s">
        <v>31</v>
      </c>
      <c r="D15" s="80">
        <f>SUM(D16:D16)</f>
        <v>7760</v>
      </c>
    </row>
    <row r="16" spans="2:4" s="5" customFormat="1" ht="15.75" customHeight="1">
      <c r="B16" s="40">
        <v>4211</v>
      </c>
      <c r="C16" s="121" t="s">
        <v>7</v>
      </c>
      <c r="D16" s="82">
        <v>7760</v>
      </c>
    </row>
    <row r="17" spans="2:4" s="5" customFormat="1" ht="19.5" customHeight="1">
      <c r="B17" s="36">
        <v>424</v>
      </c>
      <c r="C17" s="120" t="s">
        <v>33</v>
      </c>
      <c r="D17" s="80">
        <f>SUM(D18:D18)</f>
        <v>33660</v>
      </c>
    </row>
    <row r="18" spans="2:4" ht="15.75" customHeight="1">
      <c r="B18" s="40">
        <v>4242</v>
      </c>
      <c r="C18" s="121" t="s">
        <v>32</v>
      </c>
      <c r="D18" s="82">
        <v>33660</v>
      </c>
    </row>
    <row r="19" spans="2:4" s="5" customFormat="1" ht="19.5" customHeight="1">
      <c r="B19" s="36">
        <v>425</v>
      </c>
      <c r="C19" s="120" t="s">
        <v>12</v>
      </c>
      <c r="D19" s="80">
        <f>SUM(D20:D20)</f>
        <v>21166</v>
      </c>
    </row>
    <row r="20" spans="2:4" ht="15.75" customHeight="1">
      <c r="B20" s="40">
        <v>4259</v>
      </c>
      <c r="C20" s="121" t="s">
        <v>18</v>
      </c>
      <c r="D20" s="82">
        <v>21166</v>
      </c>
    </row>
    <row r="21" spans="2:4" ht="19.5" customHeight="1">
      <c r="B21" s="36">
        <v>429</v>
      </c>
      <c r="C21" s="120" t="s">
        <v>93</v>
      </c>
      <c r="D21" s="80">
        <f>SUM(D22)</f>
        <v>1500</v>
      </c>
    </row>
    <row r="22" spans="2:4" ht="15.75" customHeight="1" thickBot="1">
      <c r="B22" s="40">
        <v>4292</v>
      </c>
      <c r="C22" s="121" t="s">
        <v>38</v>
      </c>
      <c r="D22" s="82">
        <v>1500</v>
      </c>
    </row>
    <row r="23" spans="2:4" ht="30" customHeight="1" thickBot="1">
      <c r="B23" s="182" t="s">
        <v>29</v>
      </c>
      <c r="C23" s="204"/>
      <c r="D23" s="86">
        <f>D14</f>
        <v>64086</v>
      </c>
    </row>
    <row r="24" spans="2:4" ht="18" customHeight="1">
      <c r="B24" s="11"/>
      <c r="C24" s="12"/>
      <c r="D24" s="63"/>
    </row>
    <row r="25" ht="16.5" thickBot="1"/>
    <row r="26" spans="2:4" ht="18.75" customHeight="1" thickBot="1">
      <c r="B26" s="180" t="s">
        <v>109</v>
      </c>
      <c r="C26" s="181"/>
      <c r="D26" s="96">
        <f>D9-D23</f>
        <v>-64086</v>
      </c>
    </row>
    <row r="30" spans="2:4" ht="32.25" customHeight="1">
      <c r="B30" s="10" t="s">
        <v>137</v>
      </c>
      <c r="C30" s="69"/>
      <c r="D30" s="63"/>
    </row>
    <row r="31" spans="2:4" s="16" customFormat="1" ht="46.5" customHeight="1">
      <c r="B31" s="10" t="s">
        <v>138</v>
      </c>
      <c r="C31" s="70"/>
      <c r="D31" s="68" t="s">
        <v>72</v>
      </c>
    </row>
  </sheetData>
  <sheetProtection password="EF44" sheet="1" objects="1" scenarios="1"/>
  <mergeCells count="11">
    <mergeCell ref="C12:C13"/>
    <mergeCell ref="B23:C23"/>
    <mergeCell ref="B26:C26"/>
    <mergeCell ref="B2:D2"/>
    <mergeCell ref="B4:C4"/>
    <mergeCell ref="B5:C5"/>
    <mergeCell ref="B8:C8"/>
    <mergeCell ref="D12:D13"/>
    <mergeCell ref="B9:C9"/>
    <mergeCell ref="B11:C11"/>
    <mergeCell ref="B12:B13"/>
  </mergeCells>
  <printOptions/>
  <pageMargins left="0.5905511811023623" right="0.5905511811023623" top="1.31" bottom="0.6692913385826772" header="0.4724409448818898" footer="0.2755905511811024"/>
  <pageSetup horizontalDpi="600" verticalDpi="600" orientation="portrait" paperSize="9" scale="50" r:id="rId2"/>
  <headerFooter alignWithMargins="0">
    <oddHeader>&amp;L&amp;G</oddHeader>
    <oddFooter>&amp;CIlica 24, 10000 Zagreb / Vladimira Nazora 2, 51410 Opatija 
tel 051 228-690 faks 051 271-085 www.hrzz.hr MB 1626841 OIB 88776522763 IBAN HR3323600001101575620
&amp;RFinancijski plan za 2017. godinu str. &amp;P od &amp;N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B2:D24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28.140625" style="2" customWidth="1"/>
    <col min="2" max="2" width="13.140625" style="2" customWidth="1"/>
    <col min="3" max="3" width="66.421875" style="2" customWidth="1"/>
    <col min="4" max="4" width="43.57421875" style="4" customWidth="1"/>
    <col min="5" max="16384" width="9.140625" style="2" customWidth="1"/>
  </cols>
  <sheetData>
    <row r="1" ht="41.25" customHeight="1"/>
    <row r="2" spans="2:4" ht="64.5" customHeight="1">
      <c r="B2" s="175" t="s">
        <v>124</v>
      </c>
      <c r="C2" s="175"/>
      <c r="D2" s="175"/>
    </row>
    <row r="3" spans="2:4" ht="14.25" customHeight="1">
      <c r="B3" s="16"/>
      <c r="C3" s="16"/>
      <c r="D3" s="119"/>
    </row>
    <row r="4" spans="2:4" ht="18" customHeight="1">
      <c r="B4" s="188" t="s">
        <v>73</v>
      </c>
      <c r="C4" s="189"/>
      <c r="D4" s="72" t="s">
        <v>22</v>
      </c>
    </row>
    <row r="5" spans="2:4" ht="15.75">
      <c r="B5" s="190"/>
      <c r="C5" s="190"/>
      <c r="D5" s="24"/>
    </row>
    <row r="6" spans="2:4" ht="41.25" customHeight="1" thickBot="1">
      <c r="B6" s="25"/>
      <c r="C6" s="25"/>
      <c r="D6" s="71" t="s">
        <v>46</v>
      </c>
    </row>
    <row r="7" spans="2:4" ht="30" customHeight="1" thickBot="1">
      <c r="B7" s="27" t="s">
        <v>26</v>
      </c>
      <c r="C7" s="28"/>
      <c r="D7" s="89" t="s">
        <v>83</v>
      </c>
    </row>
    <row r="8" spans="2:4" ht="15.75" customHeight="1" thickBot="1">
      <c r="B8" s="178" t="s">
        <v>98</v>
      </c>
      <c r="C8" s="179"/>
      <c r="D8" s="20">
        <v>23000</v>
      </c>
    </row>
    <row r="9" spans="2:4" ht="30" customHeight="1" thickBot="1">
      <c r="B9" s="182" t="s">
        <v>28</v>
      </c>
      <c r="C9" s="191"/>
      <c r="D9" s="96">
        <f>SUM(D8:D8)</f>
        <v>23000</v>
      </c>
    </row>
    <row r="10" spans="2:4" ht="19.5" customHeight="1">
      <c r="B10" s="29"/>
      <c r="C10" s="29"/>
      <c r="D10" s="87"/>
    </row>
    <row r="11" spans="2:4" ht="45" customHeight="1" thickBot="1">
      <c r="B11" s="157" t="s">
        <v>60</v>
      </c>
      <c r="C11" s="157"/>
      <c r="D11" s="71" t="s">
        <v>46</v>
      </c>
    </row>
    <row r="12" spans="2:4" s="3" customFormat="1" ht="19.5" customHeight="1">
      <c r="B12" s="170" t="s">
        <v>21</v>
      </c>
      <c r="C12" s="184" t="s">
        <v>0</v>
      </c>
      <c r="D12" s="140" t="s">
        <v>83</v>
      </c>
    </row>
    <row r="13" spans="2:4" s="3" customFormat="1" ht="19.5" customHeight="1">
      <c r="B13" s="171"/>
      <c r="C13" s="185"/>
      <c r="D13" s="194"/>
    </row>
    <row r="14" spans="2:4" s="5" customFormat="1" ht="24.75" customHeight="1">
      <c r="B14" s="33">
        <v>42</v>
      </c>
      <c r="C14" s="34" t="s">
        <v>6</v>
      </c>
      <c r="D14" s="79">
        <f>D15</f>
        <v>23000</v>
      </c>
    </row>
    <row r="15" spans="2:4" ht="19.5" customHeight="1">
      <c r="B15" s="36">
        <v>425</v>
      </c>
      <c r="C15" s="37" t="s">
        <v>12</v>
      </c>
      <c r="D15" s="80">
        <f>SUM(D16:D17)</f>
        <v>23000</v>
      </c>
    </row>
    <row r="16" spans="2:4" ht="19.5" customHeight="1">
      <c r="B16" s="40">
        <v>4255</v>
      </c>
      <c r="C16" s="41" t="s">
        <v>16</v>
      </c>
      <c r="D16" s="91">
        <v>5000</v>
      </c>
    </row>
    <row r="17" spans="2:4" ht="15.75" customHeight="1" thickBot="1">
      <c r="B17" s="40">
        <v>4259</v>
      </c>
      <c r="C17" s="41" t="s">
        <v>18</v>
      </c>
      <c r="D17" s="91">
        <v>18000</v>
      </c>
    </row>
    <row r="18" spans="2:4" ht="30" customHeight="1" thickBot="1">
      <c r="B18" s="182" t="s">
        <v>29</v>
      </c>
      <c r="C18" s="191"/>
      <c r="D18" s="86">
        <f>D14</f>
        <v>23000</v>
      </c>
    </row>
    <row r="19" spans="2:4" ht="15.75" customHeight="1">
      <c r="B19" s="11"/>
      <c r="C19" s="12"/>
      <c r="D19" s="63"/>
    </row>
    <row r="20" spans="2:4" ht="15.75" customHeight="1" thickBot="1">
      <c r="B20" s="11"/>
      <c r="C20" s="12"/>
      <c r="D20" s="63"/>
    </row>
    <row r="21" spans="2:4" ht="39" customHeight="1" thickBot="1">
      <c r="B21" s="180" t="s">
        <v>103</v>
      </c>
      <c r="C21" s="181"/>
      <c r="D21" s="96">
        <f>D9-D18</f>
        <v>0</v>
      </c>
    </row>
    <row r="22" spans="2:4" ht="23.25" customHeight="1">
      <c r="B22" s="30"/>
      <c r="C22" s="30"/>
      <c r="D22" s="31"/>
    </row>
    <row r="23" spans="2:4" ht="32.25" customHeight="1">
      <c r="B23" s="10" t="s">
        <v>137</v>
      </c>
      <c r="C23" s="69"/>
      <c r="D23" s="63"/>
    </row>
    <row r="24" spans="2:4" s="16" customFormat="1" ht="46.5" customHeight="1">
      <c r="B24" s="10" t="s">
        <v>138</v>
      </c>
      <c r="C24" s="70"/>
      <c r="D24" s="68" t="s">
        <v>72</v>
      </c>
    </row>
  </sheetData>
  <sheetProtection password="EF44" sheet="1" objects="1" scenarios="1"/>
  <mergeCells count="11">
    <mergeCell ref="B21:C21"/>
    <mergeCell ref="B2:D2"/>
    <mergeCell ref="B4:C4"/>
    <mergeCell ref="B5:C5"/>
    <mergeCell ref="B8:C8"/>
    <mergeCell ref="D12:D13"/>
    <mergeCell ref="B18:C18"/>
    <mergeCell ref="B9:C9"/>
    <mergeCell ref="B11:C11"/>
    <mergeCell ref="B12:B13"/>
    <mergeCell ref="C12:C13"/>
  </mergeCells>
  <printOptions/>
  <pageMargins left="0.5905511811023623" right="0.5905511811023623" top="1.31" bottom="0.6692913385826772" header="0.4724409448818898" footer="0.2755905511811024"/>
  <pageSetup horizontalDpi="600" verticalDpi="600" orientation="portrait" paperSize="9" scale="50" r:id="rId2"/>
  <headerFooter alignWithMargins="0">
    <oddHeader>&amp;L&amp;G</oddHeader>
    <oddFooter>&amp;CIlica 24, 10000 Zagreb / Vladimira Nazora 2, 51410 Opatija 
tel 051 228-690 faks 051 271-085 www.hrzz.hr MB 1626841 OIB 88776522763 IBAN HR3323600001101575620
&amp;RFinancijski plan za 2017. godinu str. &amp;P od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Administrator</cp:lastModifiedBy>
  <cp:lastPrinted>2017-11-20T13:53:34Z</cp:lastPrinted>
  <dcterms:created xsi:type="dcterms:W3CDTF">1996-10-14T23:33:28Z</dcterms:created>
  <dcterms:modified xsi:type="dcterms:W3CDTF">2020-09-08T10:40:46Z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0x01010024FDFCB8F6C9F445A36D5BA230A7C2E8</vt:lpwstr>
  </property>
</Properties>
</file>